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3040" windowHeight="9060" activeTab="2"/>
  </bookViews>
  <sheets>
    <sheet name="Krycí list" sheetId="1" r:id="rId1"/>
    <sheet name="Rekapitulace" sheetId="2" r:id="rId2"/>
    <sheet name="Položky" sheetId="3" r:id="rId3"/>
  </sheets>
  <definedNames>
    <definedName name="cisloobjektu">'Krycí list'!$A$5</definedName>
    <definedName name="cislostavby">'Krycí list'!$A$7</definedName>
    <definedName name="Datum">'Krycí list'!$B$27</definedName>
    <definedName name="Dil">Rekapitulace!$A$6</definedName>
    <definedName name="Dodavka">Rekapitulace!$G$26</definedName>
    <definedName name="Dodavka0">Položky!#REF!</definedName>
    <definedName name="HSV">Rekapitulace!$E$26</definedName>
    <definedName name="HSV0">Položky!#REF!</definedName>
    <definedName name="HZS">Rekapitulace!$I$26</definedName>
    <definedName name="HZS0">Položky!#REF!</definedName>
    <definedName name="JKSO">'Krycí list'!$G$2</definedName>
    <definedName name="MJ">'Krycí list'!$G$5</definedName>
    <definedName name="Mont">Rekapitulace!$H$26</definedName>
    <definedName name="Montaz0">Položky!#REF!</definedName>
    <definedName name="NazevDilu">Rekapitulace!$B$6</definedName>
    <definedName name="nazevobjektu">'Krycí list'!$C$5</definedName>
    <definedName name="nazevstavby">'Krycí list'!$C$7</definedName>
    <definedName name="_xlnm.Print_Titles" localSheetId="2">Položky!$1:$6</definedName>
    <definedName name="_xlnm.Print_Titles" localSheetId="1">Rekapitulace!$1:$6</definedName>
    <definedName name="Objednatel">'Krycí list'!$C$10</definedName>
    <definedName name="_xlnm.Print_Area" localSheetId="0">'Krycí list'!$A$1:$G$45</definedName>
    <definedName name="_xlnm.Print_Area" localSheetId="2">Položky!$A$1:$G$196</definedName>
    <definedName name="_xlnm.Print_Area" localSheetId="1">Rekapitulace!$A$1:$I$40</definedName>
    <definedName name="PocetMJ">'Krycí list'!$G$6</definedName>
    <definedName name="Poznamka">'Krycí list'!$B$37</definedName>
    <definedName name="Projektant">'Krycí list'!$C$8</definedName>
    <definedName name="PSV">Rekapitulace!$F$26</definedName>
    <definedName name="PSV0">Položky!#REF!</definedName>
    <definedName name="SazbaDPH1">'Krycí list'!$C$30</definedName>
    <definedName name="SazbaDPH2">'Krycí list'!$C$32</definedName>
    <definedName name="SloupecCC">Položky!$G$6</definedName>
    <definedName name="SloupecCisloPol">Položky!$B$6</definedName>
    <definedName name="SloupecJC">Položky!$F$6</definedName>
    <definedName name="SloupecMJ">Položky!$D$6</definedName>
    <definedName name="SloupecMnozstvi">Položky!$E$6</definedName>
    <definedName name="SloupecNazPol">Položky!$C$6</definedName>
    <definedName name="SloupecPC">Položky!$A$6</definedName>
    <definedName name="solver_lin" localSheetId="2" hidden="1">0</definedName>
    <definedName name="solver_num" localSheetId="2" hidden="1">0</definedName>
    <definedName name="solver_opt" localSheetId="2" hidden="1">Položky!#REF!</definedName>
    <definedName name="solver_typ" localSheetId="2" hidden="1">1</definedName>
    <definedName name="solver_val" localSheetId="2" hidden="1">0</definedName>
    <definedName name="Typ">Položky!#REF!</definedName>
    <definedName name="VRN">Rekapitulace!$H$39</definedName>
    <definedName name="VRNKc">Rekapitulace!#REF!</definedName>
    <definedName name="VRNnazev">Rekapitulace!#REF!</definedName>
    <definedName name="VRNproc">Rekapitulace!#REF!</definedName>
    <definedName name="VRNzakl">Rekapitulace!#REF!</definedName>
    <definedName name="Zakazka">'Krycí list'!$G$11</definedName>
    <definedName name="Zaklad22">'Krycí list'!$F$32</definedName>
    <definedName name="Zaklad5">'Krycí list'!$F$30</definedName>
    <definedName name="Zhotovitel">'Krycí list'!$C$11:$E$11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 l="1"/>
  <c r="D20" i="1"/>
  <c r="D19" i="1"/>
  <c r="D18" i="1"/>
  <c r="D17" i="1"/>
  <c r="D16" i="1"/>
  <c r="D15" i="1"/>
  <c r="BE195" i="3"/>
  <c r="BD195" i="3"/>
  <c r="BC195" i="3"/>
  <c r="BB195" i="3"/>
  <c r="BA195" i="3"/>
  <c r="G195" i="3"/>
  <c r="BE194" i="3"/>
  <c r="BD194" i="3"/>
  <c r="BC194" i="3"/>
  <c r="BB194" i="3"/>
  <c r="G194" i="3"/>
  <c r="BA194" i="3" s="1"/>
  <c r="BE193" i="3"/>
  <c r="BD193" i="3"/>
  <c r="BC193" i="3"/>
  <c r="BB193" i="3"/>
  <c r="BA193" i="3"/>
  <c r="G193" i="3"/>
  <c r="BE192" i="3"/>
  <c r="BD192" i="3"/>
  <c r="BC192" i="3"/>
  <c r="BB192" i="3"/>
  <c r="G192" i="3"/>
  <c r="BA192" i="3" s="1"/>
  <c r="BE191" i="3"/>
  <c r="BD191" i="3"/>
  <c r="BC191" i="3"/>
  <c r="BB191" i="3"/>
  <c r="BB196" i="3" s="1"/>
  <c r="F25" i="2" s="1"/>
  <c r="BA191" i="3"/>
  <c r="G191" i="3"/>
  <c r="BE190" i="3"/>
  <c r="BD190" i="3"/>
  <c r="BD196" i="3" s="1"/>
  <c r="H25" i="2" s="1"/>
  <c r="BC190" i="3"/>
  <c r="BB190" i="3"/>
  <c r="G190" i="3"/>
  <c r="G196" i="3" s="1"/>
  <c r="B25" i="2"/>
  <c r="A25" i="2"/>
  <c r="BE196" i="3"/>
  <c r="I25" i="2" s="1"/>
  <c r="BC196" i="3"/>
  <c r="G25" i="2" s="1"/>
  <c r="C196" i="3"/>
  <c r="BE187" i="3"/>
  <c r="BC187" i="3"/>
  <c r="BB187" i="3"/>
  <c r="BB188" i="3" s="1"/>
  <c r="F24" i="2" s="1"/>
  <c r="BA187" i="3"/>
  <c r="G187" i="3"/>
  <c r="G188" i="3" s="1"/>
  <c r="B24" i="2"/>
  <c r="A24" i="2"/>
  <c r="BE188" i="3"/>
  <c r="I24" i="2" s="1"/>
  <c r="BC188" i="3"/>
  <c r="G24" i="2" s="1"/>
  <c r="BA188" i="3"/>
  <c r="E24" i="2" s="1"/>
  <c r="C188" i="3"/>
  <c r="BE184" i="3"/>
  <c r="BC184" i="3"/>
  <c r="BB184" i="3"/>
  <c r="BA184" i="3"/>
  <c r="G184" i="3"/>
  <c r="BD184" i="3" s="1"/>
  <c r="BE183" i="3"/>
  <c r="BC183" i="3"/>
  <c r="BB183" i="3"/>
  <c r="BA183" i="3"/>
  <c r="G183" i="3"/>
  <c r="BD183" i="3" s="1"/>
  <c r="BE182" i="3"/>
  <c r="BC182" i="3"/>
  <c r="BB182" i="3"/>
  <c r="BB185" i="3" s="1"/>
  <c r="F23" i="2" s="1"/>
  <c r="BA182" i="3"/>
  <c r="G182" i="3"/>
  <c r="G185" i="3" s="1"/>
  <c r="B23" i="2"/>
  <c r="A23" i="2"/>
  <c r="BE185" i="3"/>
  <c r="I23" i="2" s="1"/>
  <c r="BC185" i="3"/>
  <c r="G23" i="2" s="1"/>
  <c r="BA185" i="3"/>
  <c r="E23" i="2" s="1"/>
  <c r="C185" i="3"/>
  <c r="BE177" i="3"/>
  <c r="BD177" i="3"/>
  <c r="BC177" i="3"/>
  <c r="BA177" i="3"/>
  <c r="G177" i="3"/>
  <c r="BB177" i="3" s="1"/>
  <c r="BE176" i="3"/>
  <c r="BD176" i="3"/>
  <c r="BC176" i="3"/>
  <c r="BB176" i="3"/>
  <c r="BA176" i="3"/>
  <c r="G176" i="3"/>
  <c r="BE172" i="3"/>
  <c r="BD172" i="3"/>
  <c r="BC172" i="3"/>
  <c r="BA172" i="3"/>
  <c r="G172" i="3"/>
  <c r="BB172" i="3" s="1"/>
  <c r="BE170" i="3"/>
  <c r="BD170" i="3"/>
  <c r="BC170" i="3"/>
  <c r="BB170" i="3"/>
  <c r="BA170" i="3"/>
  <c r="G170" i="3"/>
  <c r="BE166" i="3"/>
  <c r="BD166" i="3"/>
  <c r="BD180" i="3" s="1"/>
  <c r="H22" i="2" s="1"/>
  <c r="BC166" i="3"/>
  <c r="BA166" i="3"/>
  <c r="G166" i="3"/>
  <c r="G180" i="3" s="1"/>
  <c r="B22" i="2"/>
  <c r="A22" i="2"/>
  <c r="BE180" i="3"/>
  <c r="I22" i="2" s="1"/>
  <c r="BC180" i="3"/>
  <c r="G22" i="2" s="1"/>
  <c r="BA180" i="3"/>
  <c r="E22" i="2" s="1"/>
  <c r="C180" i="3"/>
  <c r="BE162" i="3"/>
  <c r="BD162" i="3"/>
  <c r="BD164" i="3" s="1"/>
  <c r="H21" i="2" s="1"/>
  <c r="BC162" i="3"/>
  <c r="BA162" i="3"/>
  <c r="G162" i="3"/>
  <c r="G164" i="3" s="1"/>
  <c r="B21" i="2"/>
  <c r="A21" i="2"/>
  <c r="BE164" i="3"/>
  <c r="I21" i="2" s="1"/>
  <c r="BC164" i="3"/>
  <c r="G21" i="2" s="1"/>
  <c r="BA164" i="3"/>
  <c r="E21" i="2" s="1"/>
  <c r="C164" i="3"/>
  <c r="BE159" i="3"/>
  <c r="BD159" i="3"/>
  <c r="BC159" i="3"/>
  <c r="BA159" i="3"/>
  <c r="G159" i="3"/>
  <c r="BB159" i="3" s="1"/>
  <c r="BE156" i="3"/>
  <c r="BD156" i="3"/>
  <c r="BC156" i="3"/>
  <c r="BB156" i="3"/>
  <c r="BA156" i="3"/>
  <c r="G156" i="3"/>
  <c r="BE153" i="3"/>
  <c r="BD153" i="3"/>
  <c r="BC153" i="3"/>
  <c r="BA153" i="3"/>
  <c r="G153" i="3"/>
  <c r="BB153" i="3" s="1"/>
  <c r="BE151" i="3"/>
  <c r="BD151" i="3"/>
  <c r="BC151" i="3"/>
  <c r="BB151" i="3"/>
  <c r="BA151" i="3"/>
  <c r="G151" i="3"/>
  <c r="BE147" i="3"/>
  <c r="BD147" i="3"/>
  <c r="BD160" i="3" s="1"/>
  <c r="H20" i="2" s="1"/>
  <c r="BC147" i="3"/>
  <c r="BA147" i="3"/>
  <c r="G147" i="3"/>
  <c r="G160" i="3" s="1"/>
  <c r="B20" i="2"/>
  <c r="A20" i="2"/>
  <c r="BE160" i="3"/>
  <c r="I20" i="2" s="1"/>
  <c r="BC160" i="3"/>
  <c r="G20" i="2" s="1"/>
  <c r="BA160" i="3"/>
  <c r="E20" i="2" s="1"/>
  <c r="C160" i="3"/>
  <c r="BE144" i="3"/>
  <c r="BD144" i="3"/>
  <c r="BC144" i="3"/>
  <c r="BA144" i="3"/>
  <c r="G144" i="3"/>
  <c r="BB144" i="3" s="1"/>
  <c r="BE143" i="3"/>
  <c r="BD143" i="3"/>
  <c r="BC143" i="3"/>
  <c r="BB143" i="3"/>
  <c r="BA143" i="3"/>
  <c r="G143" i="3"/>
  <c r="BE142" i="3"/>
  <c r="BD142" i="3"/>
  <c r="BC142" i="3"/>
  <c r="BA142" i="3"/>
  <c r="G142" i="3"/>
  <c r="BB142" i="3" s="1"/>
  <c r="BE141" i="3"/>
  <c r="BD141" i="3"/>
  <c r="BC141" i="3"/>
  <c r="BB141" i="3"/>
  <c r="BA141" i="3"/>
  <c r="G141" i="3"/>
  <c r="BE140" i="3"/>
  <c r="BD140" i="3"/>
  <c r="BC140" i="3"/>
  <c r="BA140" i="3"/>
  <c r="G140" i="3"/>
  <c r="BB140" i="3" s="1"/>
  <c r="BE137" i="3"/>
  <c r="BD137" i="3"/>
  <c r="BD145" i="3" s="1"/>
  <c r="H19" i="2" s="1"/>
  <c r="BC137" i="3"/>
  <c r="BB137" i="3"/>
  <c r="BB145" i="3" s="1"/>
  <c r="F19" i="2" s="1"/>
  <c r="BA137" i="3"/>
  <c r="G137" i="3"/>
  <c r="G145" i="3" s="1"/>
  <c r="B19" i="2"/>
  <c r="A19" i="2"/>
  <c r="BE145" i="3"/>
  <c r="I19" i="2" s="1"/>
  <c r="BC145" i="3"/>
  <c r="G19" i="2" s="1"/>
  <c r="BA145" i="3"/>
  <c r="E19" i="2" s="1"/>
  <c r="C145" i="3"/>
  <c r="BE134" i="3"/>
  <c r="BD134" i="3"/>
  <c r="BC134" i="3"/>
  <c r="BB134" i="3"/>
  <c r="BA134" i="3"/>
  <c r="G134" i="3"/>
  <c r="BE133" i="3"/>
  <c r="BD133" i="3"/>
  <c r="BC133" i="3"/>
  <c r="BA133" i="3"/>
  <c r="G133" i="3"/>
  <c r="BB133" i="3" s="1"/>
  <c r="BE131" i="3"/>
  <c r="BD131" i="3"/>
  <c r="BC131" i="3"/>
  <c r="BB131" i="3"/>
  <c r="BA131" i="3"/>
  <c r="G131" i="3"/>
  <c r="BE129" i="3"/>
  <c r="BD129" i="3"/>
  <c r="BC129" i="3"/>
  <c r="BA129" i="3"/>
  <c r="G129" i="3"/>
  <c r="BB129" i="3" s="1"/>
  <c r="BE128" i="3"/>
  <c r="BD128" i="3"/>
  <c r="BC128" i="3"/>
  <c r="BB128" i="3"/>
  <c r="BA128" i="3"/>
  <c r="G128" i="3"/>
  <c r="BE127" i="3"/>
  <c r="BD127" i="3"/>
  <c r="BC127" i="3"/>
  <c r="BA127" i="3"/>
  <c r="G127" i="3"/>
  <c r="BB127" i="3" s="1"/>
  <c r="BE126" i="3"/>
  <c r="BD126" i="3"/>
  <c r="BD135" i="3" s="1"/>
  <c r="H18" i="2" s="1"/>
  <c r="BC126" i="3"/>
  <c r="BB126" i="3"/>
  <c r="BA126" i="3"/>
  <c r="G126" i="3"/>
  <c r="G135" i="3" s="1"/>
  <c r="B18" i="2"/>
  <c r="A18" i="2"/>
  <c r="BE135" i="3"/>
  <c r="I18" i="2" s="1"/>
  <c r="BC135" i="3"/>
  <c r="G18" i="2" s="1"/>
  <c r="BA135" i="3"/>
  <c r="E18" i="2" s="1"/>
  <c r="C135" i="3"/>
  <c r="BE123" i="3"/>
  <c r="BD123" i="3"/>
  <c r="BC123" i="3"/>
  <c r="BB123" i="3"/>
  <c r="BA123" i="3"/>
  <c r="G123" i="3"/>
  <c r="BE121" i="3"/>
  <c r="BD121" i="3"/>
  <c r="BC121" i="3"/>
  <c r="BA121" i="3"/>
  <c r="G121" i="3"/>
  <c r="BB121" i="3" s="1"/>
  <c r="BE118" i="3"/>
  <c r="BD118" i="3"/>
  <c r="BC118" i="3"/>
  <c r="BB118" i="3"/>
  <c r="BA118" i="3"/>
  <c r="G118" i="3"/>
  <c r="BE117" i="3"/>
  <c r="BD117" i="3"/>
  <c r="BD124" i="3" s="1"/>
  <c r="H17" i="2" s="1"/>
  <c r="BC117" i="3"/>
  <c r="BA117" i="3"/>
  <c r="G117" i="3"/>
  <c r="G124" i="3" s="1"/>
  <c r="B17" i="2"/>
  <c r="A17" i="2"/>
  <c r="BE124" i="3"/>
  <c r="I17" i="2" s="1"/>
  <c r="BC124" i="3"/>
  <c r="G17" i="2" s="1"/>
  <c r="BA124" i="3"/>
  <c r="E17" i="2" s="1"/>
  <c r="C124" i="3"/>
  <c r="BE114" i="3"/>
  <c r="BD114" i="3"/>
  <c r="BC114" i="3"/>
  <c r="BA114" i="3"/>
  <c r="G114" i="3"/>
  <c r="BB114" i="3" s="1"/>
  <c r="BE112" i="3"/>
  <c r="BD112" i="3"/>
  <c r="BC112" i="3"/>
  <c r="BB112" i="3"/>
  <c r="BA112" i="3"/>
  <c r="G112" i="3"/>
  <c r="BE110" i="3"/>
  <c r="BD110" i="3"/>
  <c r="BC110" i="3"/>
  <c r="BA110" i="3"/>
  <c r="G110" i="3"/>
  <c r="BB110" i="3" s="1"/>
  <c r="BE107" i="3"/>
  <c r="BD107" i="3"/>
  <c r="BC107" i="3"/>
  <c r="BB107" i="3"/>
  <c r="BA107" i="3"/>
  <c r="G107" i="3"/>
  <c r="BE105" i="3"/>
  <c r="BD105" i="3"/>
  <c r="BC105" i="3"/>
  <c r="BA105" i="3"/>
  <c r="G105" i="3"/>
  <c r="BB105" i="3" s="1"/>
  <c r="BE103" i="3"/>
  <c r="BD103" i="3"/>
  <c r="BC103" i="3"/>
  <c r="BB103" i="3"/>
  <c r="BA103" i="3"/>
  <c r="G103" i="3"/>
  <c r="BE102" i="3"/>
  <c r="BD102" i="3"/>
  <c r="BD115" i="3" s="1"/>
  <c r="H16" i="2" s="1"/>
  <c r="BC102" i="3"/>
  <c r="BA102" i="3"/>
  <c r="G102" i="3"/>
  <c r="G115" i="3" s="1"/>
  <c r="B16" i="2"/>
  <c r="A16" i="2"/>
  <c r="BE115" i="3"/>
  <c r="I16" i="2" s="1"/>
  <c r="BC115" i="3"/>
  <c r="G16" i="2" s="1"/>
  <c r="BA115" i="3"/>
  <c r="E16" i="2" s="1"/>
  <c r="C115" i="3"/>
  <c r="BE99" i="3"/>
  <c r="BD99" i="3"/>
  <c r="BD100" i="3" s="1"/>
  <c r="H15" i="2" s="1"/>
  <c r="BC99" i="3"/>
  <c r="BB99" i="3"/>
  <c r="BB100" i="3" s="1"/>
  <c r="F15" i="2" s="1"/>
  <c r="G99" i="3"/>
  <c r="G100" i="3" s="1"/>
  <c r="B15" i="2"/>
  <c r="A15" i="2"/>
  <c r="BE100" i="3"/>
  <c r="I15" i="2" s="1"/>
  <c r="BC100" i="3"/>
  <c r="G15" i="2" s="1"/>
  <c r="C100" i="3"/>
  <c r="BE96" i="3"/>
  <c r="BD96" i="3"/>
  <c r="BC96" i="3"/>
  <c r="BB96" i="3"/>
  <c r="G96" i="3"/>
  <c r="BA96" i="3" s="1"/>
  <c r="BE94" i="3"/>
  <c r="BD94" i="3"/>
  <c r="BC94" i="3"/>
  <c r="BB94" i="3"/>
  <c r="G94" i="3"/>
  <c r="BA94" i="3" s="1"/>
  <c r="BE91" i="3"/>
  <c r="BD91" i="3"/>
  <c r="BD97" i="3" s="1"/>
  <c r="H14" i="2" s="1"/>
  <c r="BC91" i="3"/>
  <c r="BB91" i="3"/>
  <c r="BB97" i="3" s="1"/>
  <c r="F14" i="2" s="1"/>
  <c r="G91" i="3"/>
  <c r="G97" i="3" s="1"/>
  <c r="B14" i="2"/>
  <c r="A14" i="2"/>
  <c r="BE97" i="3"/>
  <c r="I14" i="2" s="1"/>
  <c r="BC97" i="3"/>
  <c r="G14" i="2" s="1"/>
  <c r="C97" i="3"/>
  <c r="BE87" i="3"/>
  <c r="BD87" i="3"/>
  <c r="BC87" i="3"/>
  <c r="BB87" i="3"/>
  <c r="G87" i="3"/>
  <c r="BA87" i="3" s="1"/>
  <c r="BE85" i="3"/>
  <c r="BD85" i="3"/>
  <c r="BC85" i="3"/>
  <c r="BB85" i="3"/>
  <c r="G85" i="3"/>
  <c r="BA85" i="3" s="1"/>
  <c r="BE83" i="3"/>
  <c r="BD83" i="3"/>
  <c r="BC83" i="3"/>
  <c r="BB83" i="3"/>
  <c r="G83" i="3"/>
  <c r="BA83" i="3" s="1"/>
  <c r="BE81" i="3"/>
  <c r="BD81" i="3"/>
  <c r="BC81" i="3"/>
  <c r="BB81" i="3"/>
  <c r="G81" i="3"/>
  <c r="BA81" i="3" s="1"/>
  <c r="BE80" i="3"/>
  <c r="BD80" i="3"/>
  <c r="BC80" i="3"/>
  <c r="BB80" i="3"/>
  <c r="G80" i="3"/>
  <c r="BA80" i="3" s="1"/>
  <c r="BE78" i="3"/>
  <c r="BD78" i="3"/>
  <c r="BC78" i="3"/>
  <c r="BB78" i="3"/>
  <c r="G78" i="3"/>
  <c r="BA78" i="3" s="1"/>
  <c r="BE76" i="3"/>
  <c r="BD76" i="3"/>
  <c r="BC76" i="3"/>
  <c r="BB76" i="3"/>
  <c r="G76" i="3"/>
  <c r="BA76" i="3" s="1"/>
  <c r="BE74" i="3"/>
  <c r="BD74" i="3"/>
  <c r="BC74" i="3"/>
  <c r="BB74" i="3"/>
  <c r="G74" i="3"/>
  <c r="BA74" i="3" s="1"/>
  <c r="BE72" i="3"/>
  <c r="BD72" i="3"/>
  <c r="BC72" i="3"/>
  <c r="BB72" i="3"/>
  <c r="G72" i="3"/>
  <c r="BA72" i="3" s="1"/>
  <c r="BE70" i="3"/>
  <c r="BD70" i="3"/>
  <c r="BC70" i="3"/>
  <c r="BB70" i="3"/>
  <c r="G70" i="3"/>
  <c r="BA70" i="3" s="1"/>
  <c r="BE68" i="3"/>
  <c r="BD68" i="3"/>
  <c r="BD89" i="3" s="1"/>
  <c r="H13" i="2" s="1"/>
  <c r="BC68" i="3"/>
  <c r="BB68" i="3"/>
  <c r="G68" i="3"/>
  <c r="B13" i="2"/>
  <c r="A13" i="2"/>
  <c r="BE89" i="3"/>
  <c r="I13" i="2" s="1"/>
  <c r="BC89" i="3"/>
  <c r="G13" i="2" s="1"/>
  <c r="C89" i="3"/>
  <c r="BE64" i="3"/>
  <c r="BD64" i="3"/>
  <c r="BD66" i="3" s="1"/>
  <c r="BC64" i="3"/>
  <c r="BB64" i="3"/>
  <c r="BB66" i="3" s="1"/>
  <c r="G64" i="3"/>
  <c r="H12" i="2"/>
  <c r="F12" i="2"/>
  <c r="B12" i="2"/>
  <c r="A12" i="2"/>
  <c r="BE66" i="3"/>
  <c r="I12" i="2" s="1"/>
  <c r="BC66" i="3"/>
  <c r="G12" i="2" s="1"/>
  <c r="C66" i="3"/>
  <c r="BE60" i="3"/>
  <c r="BD60" i="3"/>
  <c r="BD62" i="3" s="1"/>
  <c r="BC60" i="3"/>
  <c r="BB60" i="3"/>
  <c r="BB62" i="3" s="1"/>
  <c r="F11" i="2" s="1"/>
  <c r="G60" i="3"/>
  <c r="H11" i="2"/>
  <c r="B11" i="2"/>
  <c r="A11" i="2"/>
  <c r="BE62" i="3"/>
  <c r="I11" i="2" s="1"/>
  <c r="BC62" i="3"/>
  <c r="G11" i="2" s="1"/>
  <c r="C62" i="3"/>
  <c r="BE57" i="3"/>
  <c r="BD57" i="3"/>
  <c r="BC57" i="3"/>
  <c r="BB57" i="3"/>
  <c r="G57" i="3"/>
  <c r="BA57" i="3" s="1"/>
  <c r="BE56" i="3"/>
  <c r="BD56" i="3"/>
  <c r="BC56" i="3"/>
  <c r="BB56" i="3"/>
  <c r="G56" i="3"/>
  <c r="BA56" i="3" s="1"/>
  <c r="BE55" i="3"/>
  <c r="BD55" i="3"/>
  <c r="BC55" i="3"/>
  <c r="BB55" i="3"/>
  <c r="G55" i="3"/>
  <c r="BA55" i="3" s="1"/>
  <c r="BE53" i="3"/>
  <c r="BD53" i="3"/>
  <c r="BC53" i="3"/>
  <c r="BB53" i="3"/>
  <c r="G53" i="3"/>
  <c r="B10" i="2"/>
  <c r="A10" i="2"/>
  <c r="BE58" i="3"/>
  <c r="I10" i="2" s="1"/>
  <c r="BC58" i="3"/>
  <c r="G10" i="2" s="1"/>
  <c r="C58" i="3"/>
  <c r="BE48" i="3"/>
  <c r="BD48" i="3"/>
  <c r="BC48" i="3"/>
  <c r="BB48" i="3"/>
  <c r="G48" i="3"/>
  <c r="BA48" i="3" s="1"/>
  <c r="BE45" i="3"/>
  <c r="BD45" i="3"/>
  <c r="BC45" i="3"/>
  <c r="BB45" i="3"/>
  <c r="G45" i="3"/>
  <c r="BA45" i="3" s="1"/>
  <c r="BE43" i="3"/>
  <c r="BD43" i="3"/>
  <c r="BC43" i="3"/>
  <c r="BB43" i="3"/>
  <c r="G43" i="3"/>
  <c r="BA43" i="3" s="1"/>
  <c r="BE41" i="3"/>
  <c r="BD41" i="3"/>
  <c r="BC41" i="3"/>
  <c r="BB41" i="3"/>
  <c r="G41" i="3"/>
  <c r="B9" i="2"/>
  <c r="A9" i="2"/>
  <c r="BE51" i="3"/>
  <c r="I9" i="2" s="1"/>
  <c r="BC51" i="3"/>
  <c r="G9" i="2" s="1"/>
  <c r="C51" i="3"/>
  <c r="BE35" i="3"/>
  <c r="BD35" i="3"/>
  <c r="BC35" i="3"/>
  <c r="BB35" i="3"/>
  <c r="G35" i="3"/>
  <c r="BA35" i="3" s="1"/>
  <c r="BE32" i="3"/>
  <c r="BD32" i="3"/>
  <c r="BC32" i="3"/>
  <c r="BB32" i="3"/>
  <c r="G32" i="3"/>
  <c r="BA32" i="3" s="1"/>
  <c r="BE31" i="3"/>
  <c r="BD31" i="3"/>
  <c r="BC31" i="3"/>
  <c r="BB31" i="3"/>
  <c r="G31" i="3"/>
  <c r="BA31" i="3" s="1"/>
  <c r="BE29" i="3"/>
  <c r="BD29" i="3"/>
  <c r="BC29" i="3"/>
  <c r="BB29" i="3"/>
  <c r="G29" i="3"/>
  <c r="BA29" i="3" s="1"/>
  <c r="BE27" i="3"/>
  <c r="BD27" i="3"/>
  <c r="BC27" i="3"/>
  <c r="BB27" i="3"/>
  <c r="G27" i="3"/>
  <c r="BA27" i="3" s="1"/>
  <c r="BE25" i="3"/>
  <c r="BD25" i="3"/>
  <c r="BC25" i="3"/>
  <c r="BB25" i="3"/>
  <c r="G25" i="3"/>
  <c r="B8" i="2"/>
  <c r="A8" i="2"/>
  <c r="BE39" i="3"/>
  <c r="I8" i="2" s="1"/>
  <c r="BC39" i="3"/>
  <c r="G8" i="2" s="1"/>
  <c r="C39" i="3"/>
  <c r="BE22" i="3"/>
  <c r="BD22" i="3"/>
  <c r="BC22" i="3"/>
  <c r="BB22" i="3"/>
  <c r="G22" i="3"/>
  <c r="BA22" i="3" s="1"/>
  <c r="BE20" i="3"/>
  <c r="BD20" i="3"/>
  <c r="BC20" i="3"/>
  <c r="BB20" i="3"/>
  <c r="G20" i="3"/>
  <c r="BA20" i="3" s="1"/>
  <c r="BE18" i="3"/>
  <c r="BD18" i="3"/>
  <c r="BC18" i="3"/>
  <c r="BB18" i="3"/>
  <c r="BB23" i="3" s="1"/>
  <c r="F7" i="2" s="1"/>
  <c r="G18" i="3"/>
  <c r="BA18" i="3" s="1"/>
  <c r="BE14" i="3"/>
  <c r="BD14" i="3"/>
  <c r="BC14" i="3"/>
  <c r="BB14" i="3"/>
  <c r="G14" i="3"/>
  <c r="BA14" i="3" s="1"/>
  <c r="BE11" i="3"/>
  <c r="BD11" i="3"/>
  <c r="BC11" i="3"/>
  <c r="BB11" i="3"/>
  <c r="G11" i="3"/>
  <c r="BA11" i="3" s="1"/>
  <c r="BE8" i="3"/>
  <c r="BD8" i="3"/>
  <c r="BC8" i="3"/>
  <c r="BB8" i="3"/>
  <c r="G8" i="3"/>
  <c r="BA8" i="3" s="1"/>
  <c r="B7" i="2"/>
  <c r="A7" i="2"/>
  <c r="BE23" i="3"/>
  <c r="I7" i="2" s="1"/>
  <c r="I26" i="2" s="1"/>
  <c r="BC23" i="3"/>
  <c r="G7" i="2" s="1"/>
  <c r="BA23" i="3"/>
  <c r="E7" i="2" s="1"/>
  <c r="C23" i="3"/>
  <c r="E4" i="3"/>
  <c r="C4" i="3"/>
  <c r="F3" i="3"/>
  <c r="C3" i="3"/>
  <c r="C2" i="2"/>
  <c r="C1" i="2"/>
  <c r="C33" i="1"/>
  <c r="F33" i="1" s="1"/>
  <c r="C31" i="1"/>
  <c r="C21" i="1"/>
  <c r="C9" i="1"/>
  <c r="G7" i="1"/>
  <c r="D2" i="1"/>
  <c r="C2" i="1"/>
  <c r="G51" i="3" l="1"/>
  <c r="BA41" i="3"/>
  <c r="BA51" i="3" s="1"/>
  <c r="E9" i="2" s="1"/>
  <c r="BA53" i="3"/>
  <c r="BA58" i="3" s="1"/>
  <c r="E10" i="2" s="1"/>
  <c r="G58" i="3"/>
  <c r="G62" i="3"/>
  <c r="BA60" i="3"/>
  <c r="BA62" i="3" s="1"/>
  <c r="E11" i="2" s="1"/>
  <c r="BD39" i="3"/>
  <c r="H8" i="2" s="1"/>
  <c r="BB51" i="3"/>
  <c r="F9" i="2" s="1"/>
  <c r="BB58" i="3"/>
  <c r="F10" i="2" s="1"/>
  <c r="G66" i="3"/>
  <c r="BA64" i="3"/>
  <c r="BA66" i="3" s="1"/>
  <c r="E12" i="2" s="1"/>
  <c r="G89" i="3"/>
  <c r="BA68" i="3"/>
  <c r="BA89" i="3" s="1"/>
  <c r="E13" i="2" s="1"/>
  <c r="G26" i="2"/>
  <c r="C18" i="1" s="1"/>
  <c r="BA25" i="3"/>
  <c r="BA39" i="3" s="1"/>
  <c r="E8" i="2" s="1"/>
  <c r="E26" i="2" s="1"/>
  <c r="G39" i="3"/>
  <c r="BB89" i="3"/>
  <c r="F13" i="2" s="1"/>
  <c r="BB135" i="3"/>
  <c r="F18" i="2" s="1"/>
  <c r="G23" i="3"/>
  <c r="BD23" i="3"/>
  <c r="H7" i="2" s="1"/>
  <c r="BB39" i="3"/>
  <c r="F8" i="2" s="1"/>
  <c r="F26" i="2" s="1"/>
  <c r="C16" i="1" s="1"/>
  <c r="BD51" i="3"/>
  <c r="H9" i="2" s="1"/>
  <c r="BD58" i="3"/>
  <c r="H10" i="2" s="1"/>
  <c r="BD182" i="3"/>
  <c r="BD185" i="3" s="1"/>
  <c r="H23" i="2" s="1"/>
  <c r="BD187" i="3"/>
  <c r="BD188" i="3" s="1"/>
  <c r="H24" i="2" s="1"/>
  <c r="BA91" i="3"/>
  <c r="BA97" i="3" s="1"/>
  <c r="E14" i="2" s="1"/>
  <c r="BA99" i="3"/>
  <c r="BA100" i="3" s="1"/>
  <c r="E15" i="2" s="1"/>
  <c r="BA190" i="3"/>
  <c r="BA196" i="3" s="1"/>
  <c r="E25" i="2" s="1"/>
  <c r="BB102" i="3"/>
  <c r="BB115" i="3" s="1"/>
  <c r="F16" i="2" s="1"/>
  <c r="BB117" i="3"/>
  <c r="BB124" i="3" s="1"/>
  <c r="F17" i="2" s="1"/>
  <c r="BB147" i="3"/>
  <c r="BB160" i="3" s="1"/>
  <c r="F20" i="2" s="1"/>
  <c r="BB162" i="3"/>
  <c r="BB164" i="3" s="1"/>
  <c r="F21" i="2" s="1"/>
  <c r="BB166" i="3"/>
  <c r="BB180" i="3" s="1"/>
  <c r="F22" i="2" s="1"/>
  <c r="G34" i="2" l="1"/>
  <c r="I34" i="2" s="1"/>
  <c r="G18" i="1" s="1"/>
  <c r="G33" i="2"/>
  <c r="I33" i="2" s="1"/>
  <c r="G17" i="1" s="1"/>
  <c r="G32" i="2"/>
  <c r="I32" i="2" s="1"/>
  <c r="G16" i="1" s="1"/>
  <c r="G31" i="2"/>
  <c r="I31" i="2" s="1"/>
  <c r="C15" i="1"/>
  <c r="H26" i="2"/>
  <c r="C17" i="1" s="1"/>
  <c r="G35" i="2" l="1"/>
  <c r="I35" i="2" s="1"/>
  <c r="G19" i="1" s="1"/>
  <c r="G15" i="1"/>
  <c r="G36" i="2"/>
  <c r="I36" i="2" s="1"/>
  <c r="G20" i="1" s="1"/>
  <c r="G37" i="2"/>
  <c r="I37" i="2" s="1"/>
  <c r="G21" i="1" s="1"/>
  <c r="C19" i="1"/>
  <c r="C22" i="1" s="1"/>
  <c r="G38" i="2"/>
  <c r="I38" i="2" s="1"/>
  <c r="H39" i="2" l="1"/>
  <c r="G23" i="1" s="1"/>
  <c r="G22" i="1" s="1"/>
  <c r="C23" i="1" l="1"/>
  <c r="F30" i="1" s="1"/>
  <c r="F31" i="1" l="1"/>
  <c r="F34" i="1" s="1"/>
</calcChain>
</file>

<file path=xl/sharedStrings.xml><?xml version="1.0" encoding="utf-8"?>
<sst xmlns="http://schemas.openxmlformats.org/spreadsheetml/2006/main" count="569" uniqueCount="354">
  <si>
    <t>Rozpočet</t>
  </si>
  <si>
    <t xml:space="preserve">JKSO </t>
  </si>
  <si>
    <t>Objekt</t>
  </si>
  <si>
    <t>Název objektu</t>
  </si>
  <si>
    <t xml:space="preserve">SKP </t>
  </si>
  <si>
    <t xml:space="preserve"> </t>
  </si>
  <si>
    <t>Měrná jednotka</t>
  </si>
  <si>
    <t>Stavba</t>
  </si>
  <si>
    <t>Název stavby</t>
  </si>
  <si>
    <t>Počet jednotek</t>
  </si>
  <si>
    <t>Náklady na m.j.</t>
  </si>
  <si>
    <t>Projektant</t>
  </si>
  <si>
    <t>Typ rozpočtu</t>
  </si>
  <si>
    <t>Zpracovatel projektu</t>
  </si>
  <si>
    <t>Objednatel</t>
  </si>
  <si>
    <t>Dodavatel</t>
  </si>
  <si>
    <t xml:space="preserve">Zakázkové číslo </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</si>
  <si>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</si>
  <si>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</si>
  <si>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</si>
  <si>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</si>
  <si>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</si>
  <si>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</si>
  <si>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</si>
  <si>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</si>
  <si>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</si>
  <si>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</si>
  <si>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</si>
  <si>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</si>
  <si>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</si>
  <si>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HZS</t>
  </si>
  <si>
    <t>ZRN+HZS</t>
  </si>
  <si>
    <t>Ostatní náklady neuvedené</t>
  </si>
  <si>
    <t>ZRN+ost.náklady+HZS</t>
  </si>
  <si>
    <t>Ostatní náklady celkem</t>
  </si>
  <si>
    <t>Vypracoval</t>
  </si>
  <si>
    <t>Za zhotovitele</t>
  </si>
  <si>
    <t>Za objednatele</t>
  </si>
  <si>
    <t>Jméno :</t>
  </si>
  <si>
    <t>Datum :</t>
  </si>
  <si>
    <t>Podpis :</t>
  </si>
  <si>
    <t>Podpis:</t>
  </si>
  <si>
    <t>Základ pro DPH</t>
  </si>
  <si>
    <t xml:space="preserve">%  </t>
  </si>
  <si>
    <t>DPH</t>
  </si>
  <si>
    <t xml:space="preserve">% </t>
  </si>
  <si>
    <t>CENA ZA OBJEKT CELKEM</t>
  </si>
  <si>
    <t>Poznámka :</t>
  </si>
  <si>
    <t>Stavba :</t>
  </si>
  <si>
    <t>Rozpočet :</t>
  </si>
  <si>
    <t>Objekt :</t>
  </si>
  <si>
    <t>REKAPITULACE  STAVEBNÍCH  DÍLŮ</t>
  </si>
  <si>
    <t>Stavební díl</t>
  </si>
  <si>
    <t>HSV</t>
  </si>
  <si>
    <t>PSV</t>
  </si>
  <si>
    <t>Dodávka</t>
  </si>
  <si>
    <t>Montáž</t>
  </si>
  <si>
    <t>CELKEM  OBJEKT</t>
  </si>
  <si>
    <t>VEDLEJŠÍ ROZPOČTOVÉ  NÁKLADY</t>
  </si>
  <si>
    <t>Název VRN</t>
  </si>
  <si>
    <t>Kč</t>
  </si>
  <si>
    <t>%</t>
  </si>
  <si>
    <t>Základna</t>
  </si>
  <si>
    <t>CELKEM VRN</t>
  </si>
  <si>
    <t>Rozpočet:</t>
  </si>
  <si>
    <t>P.č.</t>
  </si>
  <si>
    <t>Číslo položky</t>
  </si>
  <si>
    <t>Název položky</t>
  </si>
  <si>
    <t>MJ</t>
  </si>
  <si>
    <t>množství</t>
  </si>
  <si>
    <t>cena / MJ</t>
  </si>
  <si>
    <t>celkem (Kč)</t>
  </si>
  <si>
    <t>Díl:</t>
  </si>
  <si>
    <t>1</t>
  </si>
  <si>
    <t>Celkem za</t>
  </si>
  <si>
    <t>SLEPÝ ROZPOČET</t>
  </si>
  <si>
    <t>Slepý rozpočet</t>
  </si>
  <si>
    <t>A95-2017</t>
  </si>
  <si>
    <t>Opava - rekonstrukce operačního střediska</t>
  </si>
  <si>
    <t>01</t>
  </si>
  <si>
    <t>Vězeňská služba České republiky</t>
  </si>
  <si>
    <t>2</t>
  </si>
  <si>
    <t>Architektonicko-stavební řešení</t>
  </si>
  <si>
    <t>3</t>
  </si>
  <si>
    <t>Svislé a kompletní konstrukce</t>
  </si>
  <si>
    <t>310239211RT2</t>
  </si>
  <si>
    <t>Zazdívka otvorů plochy do 4 m2 cihlami na MVC s použitím suché maltové směsi</t>
  </si>
  <si>
    <t>m3</t>
  </si>
  <si>
    <t>0,9*2,1*0,2</t>
  </si>
  <si>
    <t>1,2*3,78*0,15-0,8*2*0,15</t>
  </si>
  <si>
    <t>342261213RS2</t>
  </si>
  <si>
    <t>Příčka sádrokarton. ocel.kce, 2x oplášť. tl.150 mm desky protipožární tl. 12,5 mm, minerál tl. 10 cm</t>
  </si>
  <si>
    <t>m2</t>
  </si>
  <si>
    <t>EI 30</t>
  </si>
  <si>
    <t>(2,75+3,4)*2*3-0,9*2</t>
  </si>
  <si>
    <t>342264051RT2</t>
  </si>
  <si>
    <t>Podhled sádrokartonový na zavěšenou ocel. konstr. desky protipožární tl. 12,5 mm, bez izolace</t>
  </si>
  <si>
    <t>2,75*3,1</t>
  </si>
  <si>
    <t>342266111RU7</t>
  </si>
  <si>
    <t>Obklad stěn sádrokartonem na ocelovou konstrukci desky standard tl. 12,5 mm, bez izolace</t>
  </si>
  <si>
    <t>0,6*3,78</t>
  </si>
  <si>
    <t>317940911RAA</t>
  </si>
  <si>
    <t>Osazení válcovaných profilů dodatečně vysekání drážky, dodávka profilů, zapravení</t>
  </si>
  <si>
    <t>t</t>
  </si>
  <si>
    <t>I č.80:2*2*1,2*5,95/1000</t>
  </si>
  <si>
    <t>3-001.RXX</t>
  </si>
  <si>
    <t xml:space="preserve">D+M revizní otvor v SDK stěně </t>
  </si>
  <si>
    <t>kus</t>
  </si>
  <si>
    <t>61</t>
  </si>
  <si>
    <t>Upravy povrchů vnitřní</t>
  </si>
  <si>
    <t>610991111R00</t>
  </si>
  <si>
    <t xml:space="preserve">Zakrývání výplní vnitřních otvorů </t>
  </si>
  <si>
    <t>1,2*1,2*2</t>
  </si>
  <si>
    <t>612403380R00</t>
  </si>
  <si>
    <t xml:space="preserve">Hrubá výplň rýh ve stěnách do 3x3 cm maltou ze SMS </t>
  </si>
  <si>
    <t>m</t>
  </si>
  <si>
    <t>680+60</t>
  </si>
  <si>
    <t>612403384R00</t>
  </si>
  <si>
    <t xml:space="preserve">Hrubá výplň rýh ve stěnách do 7x7 cm maltou ze SMS </t>
  </si>
  <si>
    <t>375+40</t>
  </si>
  <si>
    <t>612421331R00</t>
  </si>
  <si>
    <t xml:space="preserve">Oprava vápen.omítek stěn do 30 % pl. - štukových </t>
  </si>
  <si>
    <t>612423531RT2</t>
  </si>
  <si>
    <t>Omítka rýh stěn vápenná šířky do 15 cm, štuková s použitím suché maltové směsi</t>
  </si>
  <si>
    <t>(680+60)*0,10</t>
  </si>
  <si>
    <t>(375+40)*0,15</t>
  </si>
  <si>
    <t>612472181R00</t>
  </si>
  <si>
    <t xml:space="preserve">Omítka stěn, jádro míchané, štuk ze suché směsi </t>
  </si>
  <si>
    <t>(1,2*3,75-0,8*2)*2</t>
  </si>
  <si>
    <t>1*2,5*2</t>
  </si>
  <si>
    <t>63</t>
  </si>
  <si>
    <t>Podlahy a podlahové konstrukce</t>
  </si>
  <si>
    <t>631311121R00</t>
  </si>
  <si>
    <t xml:space="preserve">Doplnění mazanin betonem do 1 m2, do tl. 8 cm </t>
  </si>
  <si>
    <t>2*0,15*0,075</t>
  </si>
  <si>
    <t>631342825R00</t>
  </si>
  <si>
    <t>Mazanina z lehčeného betonu 600 kg/m3</t>
  </si>
  <si>
    <t>2,75*3,1*0,06</t>
  </si>
  <si>
    <t>632411110R00</t>
  </si>
  <si>
    <t xml:space="preserve">Samonivelační stěrka,ruč.zpracování tl. do 10 mm </t>
  </si>
  <si>
    <t>17,7+22</t>
  </si>
  <si>
    <t>3,1*2,75</t>
  </si>
  <si>
    <t>632411904R00</t>
  </si>
  <si>
    <t xml:space="preserve">Penetrace podkladů </t>
  </si>
  <si>
    <t>8,525</t>
  </si>
  <si>
    <t>766-1</t>
  </si>
  <si>
    <t>Interiér</t>
  </si>
  <si>
    <t>766-1-001.RXX</t>
  </si>
  <si>
    <t xml:space="preserve">D+M dispečerský stůk 2200 x 200 mm </t>
  </si>
  <si>
    <t>Vrchni deska bude provedena z jednoho kusu, pod stolem bude osazena krycí deska až k podlaze, umístěna cca 500 mm od kraje stolu. Z přední strany stolu budou umístěna dvířka.</t>
  </si>
  <si>
    <t>766-1-002.RXX</t>
  </si>
  <si>
    <t xml:space="preserve">D+M odkládací stůl 550x2000 mm </t>
  </si>
  <si>
    <t>766-1-003.RXX</t>
  </si>
  <si>
    <t>D+M skříně 400x420x750 mm jednokřídlové uzamykatelné</t>
  </si>
  <si>
    <t>766-1-004.RXX</t>
  </si>
  <si>
    <t>D+M kontejnér 420x550x610 mm 4 šuplíky, kolečka</t>
  </si>
  <si>
    <t>94</t>
  </si>
  <si>
    <t>Lešení a stavební výtahy</t>
  </si>
  <si>
    <t>941955003R00</t>
  </si>
  <si>
    <t xml:space="preserve">Lešení lehké pomocné, výška podlahy do 2,5 m </t>
  </si>
  <si>
    <t>17,7+22+8,5</t>
  </si>
  <si>
    <t>95</t>
  </si>
  <si>
    <t>Dokončovací konstrukce na pozemních stavbách</t>
  </si>
  <si>
    <t>952901111R00</t>
  </si>
  <si>
    <t xml:space="preserve">Vyčištění budov o výšce podlaží do 4 m </t>
  </si>
  <si>
    <t>17,7+22+2+8,5</t>
  </si>
  <si>
    <t>96</t>
  </si>
  <si>
    <t>Bourání konstrukcí</t>
  </si>
  <si>
    <t>962031132R00</t>
  </si>
  <si>
    <t xml:space="preserve">Bourání příček cihelných tl. 10 cm </t>
  </si>
  <si>
    <t>1,2*3,75-0,8*2,25</t>
  </si>
  <si>
    <t>962031133R00</t>
  </si>
  <si>
    <t xml:space="preserve">Bourání příček cihelných tl. 15 cm </t>
  </si>
  <si>
    <t>2,95*3,78-1,2*0,6-0,8*2</t>
  </si>
  <si>
    <t>962081141R00</t>
  </si>
  <si>
    <t xml:space="preserve">Bourání příček ze skleněných tvárnic tl. 15 cm </t>
  </si>
  <si>
    <t>1,2*0,6</t>
  </si>
  <si>
    <t>965031131R00</t>
  </si>
  <si>
    <t xml:space="preserve">Bourání podlah z cihel naplocho, plochy nad 1 m2 </t>
  </si>
  <si>
    <t>3,05*3,4</t>
  </si>
  <si>
    <t>965042121R00</t>
  </si>
  <si>
    <t xml:space="preserve">Bourání mazanin betonových tl. 10 cm, pl. 1 m2 </t>
  </si>
  <si>
    <t>965048515R00</t>
  </si>
  <si>
    <t xml:space="preserve">Broušení betonových povrchů do tl. 5 mm </t>
  </si>
  <si>
    <t>968061125R00</t>
  </si>
  <si>
    <t xml:space="preserve">Vyvěšení dřevěných dveřních křídel pl. do 2 m2 </t>
  </si>
  <si>
    <t>968072455R00</t>
  </si>
  <si>
    <t xml:space="preserve">Vybourání kovových dveřních zárubní pl. do 2 m2 </t>
  </si>
  <si>
    <t>0,8*2*3</t>
  </si>
  <si>
    <t>96-001.RXX</t>
  </si>
  <si>
    <t>Zhotovení prostupu ve stěně tl. 600 mm pro vzduchotechniku</t>
  </si>
  <si>
    <t>1+2</t>
  </si>
  <si>
    <t>96-002.RXX</t>
  </si>
  <si>
    <t xml:space="preserve">Zhotovení prostupu ve stropu tl. 500 mm </t>
  </si>
  <si>
    <t>2+2</t>
  </si>
  <si>
    <t>96-003.RXX</t>
  </si>
  <si>
    <t>Zhotovení prostupu střechou pro kabeláž k anténě + trubka DN 40 mm</t>
  </si>
  <si>
    <t>97</t>
  </si>
  <si>
    <t>Prorážení otvorů</t>
  </si>
  <si>
    <t>970241100R00</t>
  </si>
  <si>
    <t xml:space="preserve">Řezání prostého betonu hl. řezu 100 mm </t>
  </si>
  <si>
    <t>2*2</t>
  </si>
  <si>
    <t>0,15*2</t>
  </si>
  <si>
    <t>971033631R00</t>
  </si>
  <si>
    <t xml:space="preserve">Vybourání otv. zeď cihel. pl.4 m2, tl.15 cm, MVC </t>
  </si>
  <si>
    <t>1*2,1</t>
  </si>
  <si>
    <t>978013141R00</t>
  </si>
  <si>
    <t xml:space="preserve">Otlučení omítek vnitřních stěn v rozsahu do 30 % </t>
  </si>
  <si>
    <t>99</t>
  </si>
  <si>
    <t>Staveništní přesun hmot</t>
  </si>
  <si>
    <t>999281108R00</t>
  </si>
  <si>
    <t xml:space="preserve">Přesun hmot pro opravy a údržbu do výšky 12 m </t>
  </si>
  <si>
    <t>713</t>
  </si>
  <si>
    <t>Izolace tepelné</t>
  </si>
  <si>
    <t>713111121R00</t>
  </si>
  <si>
    <t xml:space="preserve">Izolace tepelné stropů rovných spodem, drátem </t>
  </si>
  <si>
    <t>713111130R00</t>
  </si>
  <si>
    <t xml:space="preserve">Izolace tepelné stropů, vložené mezi trámy </t>
  </si>
  <si>
    <t>3,4*3,05</t>
  </si>
  <si>
    <t>713111221RK2</t>
  </si>
  <si>
    <t>Montáž parozábrany, zavěšené podhl., přelep. spojů vč. dodávky parozábrany</t>
  </si>
  <si>
    <t>713191100RT9</t>
  </si>
  <si>
    <t>Položení separační fólie včetně dodávky fólie PE</t>
  </si>
  <si>
    <t>ochrana proti prachu:10,37*1,1</t>
  </si>
  <si>
    <t>pod vrstvu lehčeného betonu:3,1*2,75*1,1</t>
  </si>
  <si>
    <t>63151370.A</t>
  </si>
  <si>
    <t>Deska z minerální plsti tl. 40 mm</t>
  </si>
  <si>
    <t>10,37*1,02</t>
  </si>
  <si>
    <t>63151377.A</t>
  </si>
  <si>
    <t>Deska z minerální plsti tl. 160 mm</t>
  </si>
  <si>
    <t>998713202R00</t>
  </si>
  <si>
    <t xml:space="preserve">Přesun hmot pro izolace tepelné, výšky do 12 m </t>
  </si>
  <si>
    <t>762</t>
  </si>
  <si>
    <t>Konstrukce tesařské</t>
  </si>
  <si>
    <t>762340130RAI</t>
  </si>
  <si>
    <t>Laťování, impregnace pouze montáž a impregnace, řezivo ve specifikaci</t>
  </si>
  <si>
    <t>762710112RAA</t>
  </si>
  <si>
    <t>Prostorové vázané kce.z řeziva pl.224 cm2,impregn. hranoly 8 x 16 cm</t>
  </si>
  <si>
    <t>vč. kotvení</t>
  </si>
  <si>
    <t>4*4</t>
  </si>
  <si>
    <t>60517102</t>
  </si>
  <si>
    <t>Lať SM</t>
  </si>
  <si>
    <t>40/60:45*0,04*0,06*1,1</t>
  </si>
  <si>
    <t>998762202R00</t>
  </si>
  <si>
    <t xml:space="preserve">Přesun hmot pro tesařské konstrukce, výšky do 12 m </t>
  </si>
  <si>
    <t>766</t>
  </si>
  <si>
    <t>Konstrukce truhlářské</t>
  </si>
  <si>
    <t>766661122R00</t>
  </si>
  <si>
    <t xml:space="preserve">Montáž dveří do zárubně,otevíravých 1kř. </t>
  </si>
  <si>
    <t>766661422R00</t>
  </si>
  <si>
    <t xml:space="preserve">Montáž dveří protipožárních 1kříd. </t>
  </si>
  <si>
    <t>766669117R00</t>
  </si>
  <si>
    <t xml:space="preserve">Dokování samozavírače na ocelovou zárubeň </t>
  </si>
  <si>
    <t>61168501.A</t>
  </si>
  <si>
    <t>Dveře dřevěné vnitřní hladké EW 30 DP3 C 80/197 cm vč. kování</t>
  </si>
  <si>
    <t>V souladu s CSN 73 0810 čl. 5.5.9. musí být dveře ve směru úniku osob opatřeny kováním, které umožní otevření uzávěru ručně či samočinně, ať již dveře jsou běžně zamčeny, zablokovány či jinak zajištěny proti vloupání - dveře jsou během provozu ze strany úniku odemčeny.</t>
  </si>
  <si>
    <t>61168502.A</t>
  </si>
  <si>
    <t>Dveře dřevěné vnitřní hladké EW 30 DP3 C 90/197 cm vč. kování</t>
  </si>
  <si>
    <t>61168803</t>
  </si>
  <si>
    <t>Dveře vnitřní 1kř. plné 80x197 vč. kování</t>
  </si>
  <si>
    <t>998766202R00</t>
  </si>
  <si>
    <t xml:space="preserve">Přesun hmot pro truhlářské konstr., výšky do 12 m </t>
  </si>
  <si>
    <t>767</t>
  </si>
  <si>
    <t>Konstrukce zámečnické</t>
  </si>
  <si>
    <t>767587001R00</t>
  </si>
  <si>
    <t xml:space="preserve">Podhledy minerální, rošt, kazety 60 x 60 cm </t>
  </si>
  <si>
    <t>v podhledu budou osazena svítidla a chladící jednotka</t>
  </si>
  <si>
    <t>767681210R00</t>
  </si>
  <si>
    <t xml:space="preserve">Montáž zárubní montovat.1kř. hl. 150, š. do 80 cm </t>
  </si>
  <si>
    <t>767-001.RXX</t>
  </si>
  <si>
    <t>D+M stožár pro osazení antény nad střechu vč. ukotvení ke stávajícím krokvím</t>
  </si>
  <si>
    <t>55330334</t>
  </si>
  <si>
    <t>Zárubeň ocelová 160   800x1970x160</t>
  </si>
  <si>
    <t>55330336</t>
  </si>
  <si>
    <t>Zárubeň ocelová 160   900x1970x160</t>
  </si>
  <si>
    <t>998767202R00</t>
  </si>
  <si>
    <t xml:space="preserve">Přesun hmot pro zámečnické konstr., výšky do 12 m </t>
  </si>
  <si>
    <t>776</t>
  </si>
  <si>
    <t>Podlahy povlakové</t>
  </si>
  <si>
    <t>776401800R00</t>
  </si>
  <si>
    <t xml:space="preserve">Demontáž soklíků nebo lišt, pryžových nebo z PVC </t>
  </si>
  <si>
    <t>(6+3,7)*2-0,8*2</t>
  </si>
  <si>
    <t>(2,95+4,75)*2-0,8*2</t>
  </si>
  <si>
    <t>(2,95+1,1)*2-0,8*3</t>
  </si>
  <si>
    <t>776511810R00</t>
  </si>
  <si>
    <t xml:space="preserve">Odstranění PVC lepených bez podložky </t>
  </si>
  <si>
    <t>22+3,3+14</t>
  </si>
  <si>
    <t>776520030RAI</t>
  </si>
  <si>
    <t>Podlaha povlaková z PVC antistatická, soklík pouze položení, podlahovina ve specifikaci</t>
  </si>
  <si>
    <t>28410244</t>
  </si>
  <si>
    <t>Podlahovina PVC antistatické tl. 2,0 mm</t>
  </si>
  <si>
    <t>(17,7+22)*1,03</t>
  </si>
  <si>
    <t>8,525*1,03</t>
  </si>
  <si>
    <t>998776202R00</t>
  </si>
  <si>
    <t xml:space="preserve">Přesun hmot pro podlahy povlakové, výšky do 12 m </t>
  </si>
  <si>
    <t>783</t>
  </si>
  <si>
    <t>Nátěry</t>
  </si>
  <si>
    <t>783220010RAC</t>
  </si>
  <si>
    <t>Nátěr kovových doplňkových konstrukcí syntetický dvojnásobný krycí s 1x emailováním</t>
  </si>
  <si>
    <t>zárubně:1,5*3</t>
  </si>
  <si>
    <t>784</t>
  </si>
  <si>
    <t>Malby</t>
  </si>
  <si>
    <t>784111701R00</t>
  </si>
  <si>
    <t xml:space="preserve">Penetrace podkladu nátěrem sádrokarton 1x </t>
  </si>
  <si>
    <t>35,1*2</t>
  </si>
  <si>
    <t>4</t>
  </si>
  <si>
    <t>784115712R00</t>
  </si>
  <si>
    <t xml:space="preserve">Malba sádrokarton, bílá, bez penetrace, 2 x </t>
  </si>
  <si>
    <t>35,1*2+4+8,525</t>
  </si>
  <si>
    <t>784191101R00</t>
  </si>
  <si>
    <t xml:space="preserve">Penetrace podkladu univerzální 1x </t>
  </si>
  <si>
    <t>123,62+2,9</t>
  </si>
  <si>
    <t>136,25</t>
  </si>
  <si>
    <t>784195212R00</t>
  </si>
  <si>
    <t xml:space="preserve">Malba, bílá, bez penetrace, 2 x </t>
  </si>
  <si>
    <t>784402801R00</t>
  </si>
  <si>
    <t xml:space="preserve">Odstranění malby oškrábáním v místnosti H do 3,8 m </t>
  </si>
  <si>
    <t>(6+3,7)*2*3,4-0,8*2</t>
  </si>
  <si>
    <t>(2,95+6)*2*3,4-0,8*2</t>
  </si>
  <si>
    <t>M21</t>
  </si>
  <si>
    <t>Elektromontáže</t>
  </si>
  <si>
    <t>M21-001.RXX</t>
  </si>
  <si>
    <t>Elektroinstalace - slaboproud viz samostatný položkový rozpočet</t>
  </si>
  <si>
    <t>soub</t>
  </si>
  <si>
    <t>Stavební úpravy pro osazení el. zámku u dveří v 1 PP a u dveří do kanceláře v 2 NP</t>
  </si>
  <si>
    <t>M21-002.RXX</t>
  </si>
  <si>
    <t>Elektroinstalace - silnoproud viz samostatný položkový rozpočet</t>
  </si>
  <si>
    <t>M24</t>
  </si>
  <si>
    <t>Montáže vzduchotechnických zařízení</t>
  </si>
  <si>
    <t>M24-001.RXX</t>
  </si>
  <si>
    <t>Vzduchotechnika viz samostatný položkový rozpočet</t>
  </si>
  <si>
    <t>D96</t>
  </si>
  <si>
    <t>Přesuny suti a vybouraných hmot</t>
  </si>
  <si>
    <t>979011211R00</t>
  </si>
  <si>
    <t xml:space="preserve">Svislá doprava suti a vybour. hmot za 2.NP nošením </t>
  </si>
  <si>
    <t>979081111R00</t>
  </si>
  <si>
    <t xml:space="preserve">Odvoz suti a vybour. hmot na skládku do 1 km </t>
  </si>
  <si>
    <t>979081121R00</t>
  </si>
  <si>
    <t xml:space="preserve">Příplatek k odvozu za každý další 1 km </t>
  </si>
  <si>
    <t>979082111R00</t>
  </si>
  <si>
    <t xml:space="preserve">Vnitrostaveništní doprava suti do 10 m </t>
  </si>
  <si>
    <t>979087112R00</t>
  </si>
  <si>
    <t xml:space="preserve">Nakládání suti na dopravní prostředky </t>
  </si>
  <si>
    <t>979990001R00</t>
  </si>
  <si>
    <t xml:space="preserve">Poplatek za skládku stavební suti </t>
  </si>
  <si>
    <t>Ztížené výrobní podmínky</t>
  </si>
  <si>
    <t>Oborová přirážka</t>
  </si>
  <si>
    <t>Přesun stavebních kapacit</t>
  </si>
  <si>
    <t>Mimostaveništní doprava</t>
  </si>
  <si>
    <t>Zařízení staveniště</t>
  </si>
  <si>
    <t>Provoz investora</t>
  </si>
  <si>
    <t>Kompletační činnost (IČD)</t>
  </si>
  <si>
    <t>Rezerva rozpočtu</t>
  </si>
  <si>
    <t>KAPEGO PROJEKT s.r.o.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</si>
</sst>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0.0"/>
    <numFmt numFmtId="166" formatCode="#,##0\ &quot;Kč&quot;"/>
  </numFmts>
  <fonts count="27" x14ac:knownFonts="1">
    <font>
      <sz val="10"/>
      <name val="Arial CE"/>
      <charset val="238"/>
    </font>
    <font>
      <sz val="10"/>
      <name val="Arial CE"/>
      <charset val="238"/>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b/>
      <sz val="12"/>
      <name val="Arial CE"/>
      <family val="2"/>
      <charset val="238"/>
    </font>
    <font>
      <sz val="8"/>
      <name val="Arial CE"/>
      <family val="2"/>
      <charset val="238"/>
    </font>
    <font>
      <sz val="10"/>
      <name val="Arial CE"/>
    </font>
    <font>
      <b/>
      <sz val="10"/>
      <name val="Arial CE"/>
      <family val="2"/>
      <charset val="238"/>
    </font>
    <font>
      <sz val="9"/>
      <name val="Arial CE"/>
      <family val="2"/>
      <charset val="238"/>
    </font>
    <font>
      <b/>
      <u/>
      <sz val="12"/>
      <name val="Arial"/>
      <family val="2"/>
      <charset val="238"/>
    </font>
    <font>
      <b/>
      <u/>
      <sz val="10"/>
      <name val="Arial"/>
      <family val="2"/>
      <charset val="238"/>
    </font>
    <font>
      <u/>
      <sz val="10"/>
      <name val="Arial"/>
      <family val="2"/>
      <charset val="238"/>
    </font>
    <font>
      <sz val="10"/>
      <color indexed="9"/>
      <name val="Arial CE"/>
      <family val="2"/>
      <charset val="238"/>
    </font>
    <font>
      <sz val="8"/>
      <name val="Arial"/>
      <family val="2"/>
      <charset val="238"/>
    </font>
    <font>
      <sz val="10"/>
      <color indexed="9"/>
      <name val="Arial CE"/>
    </font>
    <font>
      <sz val="8"/>
      <color indexed="17"/>
      <name val="Arial"/>
      <family val="2"/>
      <charset val="238"/>
    </font>
    <font>
      <sz val="10"/>
      <color indexed="17"/>
      <name val="Arial"/>
      <family val="2"/>
      <charset val="238"/>
    </font>
    <font>
      <sz val="8"/>
      <color indexed="9"/>
      <name val="Arial"/>
      <family val="2"/>
      <charset val="238"/>
    </font>
    <font>
      <sz val="8"/>
      <color indexed="12"/>
      <name val="Arial"/>
      <family val="2"/>
      <charset val="238"/>
    </font>
    <font>
      <sz val="10"/>
      <color indexed="12"/>
      <name val="Arial"/>
      <family val="2"/>
      <charset val="238"/>
    </font>
    <font>
      <b/>
      <i/>
      <sz val="10"/>
      <name val="Arial"/>
      <family val="2"/>
      <charset val="238"/>
    </font>
    <font>
      <i/>
      <sz val="8"/>
      <name val="Arial CE"/>
      <family val="2"/>
      <charset val="238"/>
    </font>
    <font>
      <i/>
      <sz val="9"/>
      <name val="Arial CE"/>
    </font>
  </fonts>
  <fills count="4">
    <fill>
      <patternFill patternType="none"/>
    </fill>
    <fill>
      <patternFill patternType="gray125"/>
    </fill>
    <fill>
      <patternFill patternType="solid">
        <fgColor indexed="22"/>
        <bgColor indexed="64"/>
      </patternFill>
    </fill>
    <fill>
      <patternFill patternType="solid">
        <fgColor indexed="9"/>
        <bgColor indexed="40"/>
      </patternFill>
    </fill>
  </fills>
  <borders count="63">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s>
  <cellStyleXfs count="2">
    <xf numFmtId="0" fontId="0" fillId="0" borderId="0"/>
    <xf numFmtId="0" fontId="10" fillId="0" borderId="0"/>
  </cellStyleXfs>
  <cellXfs count="237">
    <xf numFmtId="0" fontId="0" fillId="0" borderId="0" xfId="0"/>
    <xf numFmtId="0" fontId="2" fillId="0" borderId="1" xfId="0" applyFont="1" applyBorder="1" applyAlignment="1">
      <alignment horizontal="centerContinuous" vertical="top"/>
    </xf>
    <xf numFmtId="0" fontId="3" fillId="0" borderId="1" xfId="0" applyFont="1" applyBorder="1" applyAlignment="1">
      <alignment horizontal="centerContinuous"/>
    </xf>
    <xf numFmtId="0" fontId="4" fillId="2" borderId="2" xfId="0" applyFont="1" applyFill="1" applyBorder="1" applyAlignment="1">
      <alignment horizontal="left"/>
    </xf>
    <xf numFmtId="0" fontId="5" fillId="2" borderId="3" xfId="0" applyFont="1" applyFill="1" applyBorder="1" applyAlignment="1">
      <alignment horizontal="centerContinuous"/>
    </xf>
    <xf numFmtId="49" fontId="6" fillId="2" borderId="4" xfId="0" applyNumberFormat="1" applyFont="1" applyFill="1" applyBorder="1" applyAlignment="1">
      <alignment horizontal="left"/>
    </xf>
    <xf numFmtId="49" fontId="5" fillId="2" borderId="3" xfId="0" applyNumberFormat="1" applyFont="1" applyFill="1" applyBorder="1" applyAlignment="1">
      <alignment horizontal="centerContinuous"/>
    </xf>
    <xf numFmtId="0" fontId="5" fillId="0" borderId="5" xfId="0" applyFont="1" applyBorder="1"/>
    <xf numFmtId="49" fontId="5" fillId="0" borderId="6" xfId="0" applyNumberFormat="1" applyFont="1" applyBorder="1" applyAlignment="1">
      <alignment horizontal="left"/>
    </xf>
    <xf numFmtId="0" fontId="3" fillId="0" borderId="7" xfId="0" applyFont="1" applyBorder="1"/>
    <xf numFmtId="0" fontId="5" fillId="0" borderId="8" xfId="0" applyFont="1" applyBorder="1"/>
    <xf numFmtId="49" fontId="5" fillId="0" borderId="9" xfId="0" applyNumberFormat="1" applyFont="1" applyBorder="1"/>
    <xf numFmtId="49" fontId="5" fillId="0" borderId="8" xfId="0" applyNumberFormat="1" applyFont="1" applyBorder="1"/>
    <xf numFmtId="0" fontId="5" fillId="0" borderId="10" xfId="0" applyFont="1" applyBorder="1"/>
    <xf numFmtId="0" fontId="5" fillId="0" borderId="11" xfId="0" applyFont="1" applyBorder="1" applyAlignment="1">
      <alignment horizontal="left"/>
    </xf>
    <xf numFmtId="0" fontId="4" fillId="0" borderId="7" xfId="0" applyFont="1" applyBorder="1"/>
    <xf numFmtId="49" fontId="5" fillId="0" borderId="11" xfId="0" applyNumberFormat="1" applyFont="1" applyBorder="1" applyAlignment="1">
      <alignment horizontal="left"/>
    </xf>
    <xf numFmtId="49" fontId="4" fillId="2" borderId="7" xfId="0" applyNumberFormat="1" applyFont="1" applyFill="1" applyBorder="1"/>
    <xf numFmtId="49" fontId="3" fillId="2" borderId="8" xfId="0" applyNumberFormat="1" applyFont="1" applyFill="1" applyBorder="1"/>
    <xf numFmtId="49" fontId="4" fillId="2" borderId="9" xfId="0" applyNumberFormat="1" applyFont="1" applyFill="1" applyBorder="1"/>
    <xf numFmtId="49" fontId="3" fillId="2" borderId="9" xfId="0" applyNumberFormat="1" applyFont="1" applyFill="1" applyBorder="1"/>
    <xf numFmtId="0" fontId="5" fillId="0" borderId="10" xfId="0" applyFont="1" applyFill="1" applyBorder="1"/>
    <xf numFmtId="3" fontId="5" fillId="0" borderId="11" xfId="0" applyNumberFormat="1" applyFont="1" applyBorder="1" applyAlignment="1">
      <alignment horizontal="left"/>
    </xf>
    <xf numFmtId="0" fontId="0" fillId="0" borderId="0" xfId="0" applyFill="1"/>
    <xf numFmtId="49" fontId="4" fillId="2" borderId="12" xfId="0" applyNumberFormat="1" applyFont="1" applyFill="1" applyBorder="1"/>
    <xf numFmtId="49" fontId="3" fillId="2" borderId="13" xfId="0" applyNumberFormat="1" applyFont="1" applyFill="1" applyBorder="1"/>
    <xf numFmtId="49" fontId="4" fillId="2" borderId="0" xfId="0" applyNumberFormat="1" applyFont="1" applyFill="1" applyBorder="1"/>
    <xf numFmtId="49" fontId="3" fillId="2" borderId="0" xfId="0" applyNumberFormat="1" applyFont="1" applyFill="1" applyBorder="1"/>
    <xf numFmtId="49" fontId="5" fillId="0" borderId="10" xfId="0" applyNumberFormat="1" applyFont="1" applyBorder="1" applyAlignment="1">
      <alignment horizontal="left"/>
    </xf>
    <xf numFmtId="0" fontId="5" fillId="0" borderId="14" xfId="0" applyFont="1" applyBorder="1"/>
    <xf numFmtId="0" fontId="5" fillId="0" borderId="10" xfId="0" applyNumberFormat="1" applyFont="1" applyBorder="1"/>
    <xf numFmtId="0" fontId="5" fillId="0" borderId="16" xfId="0" applyNumberFormat="1" applyFont="1" applyBorder="1" applyAlignment="1">
      <alignment horizontal="left"/>
    </xf>
    <xf numFmtId="0" fontId="0" fillId="0" borderId="0" xfId="0" applyNumberFormat="1" applyBorder="1"/>
    <xf numFmtId="0" fontId="0" fillId="0" borderId="0" xfId="0" applyNumberFormat="1"/>
    <xf numFmtId="0" fontId="5" fillId="0" borderId="16" xfId="0" applyFont="1" applyBorder="1" applyAlignment="1">
      <alignment horizontal="left"/>
    </xf>
    <xf numFmtId="0" fontId="0" fillId="0" borderId="0" xfId="0" applyBorder="1"/>
    <xf numFmtId="0" fontId="5" fillId="0" borderId="10" xfId="0" applyFont="1" applyFill="1" applyBorder="1" applyAlignment="1"/>
    <xf numFmtId="0" fontId="5" fillId="0" borderId="16" xfId="0" applyFont="1" applyFill="1" applyBorder="1" applyAlignment="1"/>
    <xf numFmtId="0" fontId="1" fillId="0" borderId="0" xfId="0" applyFont="1" applyFill="1" applyBorder="1" applyAlignment="1"/>
    <xf numFmtId="0" fontId="5" fillId="0" borderId="10" xfId="0" applyFont="1" applyBorder="1" applyAlignment="1"/>
    <xf numFmtId="0" fontId="5" fillId="0" borderId="16" xfId="0" applyFont="1" applyBorder="1" applyAlignment="1"/>
    <xf numFmtId="3" fontId="0" fillId="0" borderId="0" xfId="0" applyNumberFormat="1"/>
    <xf numFmtId="0" fontId="5" fillId="0" borderId="7" xfId="0" applyFont="1" applyBorder="1"/>
    <xf numFmtId="0" fontId="5" fillId="0" borderId="5" xfId="0" applyFont="1" applyBorder="1" applyAlignment="1">
      <alignment horizontal="left"/>
    </xf>
    <xf numFmtId="0" fontId="5" fillId="0" borderId="17" xfId="0" applyFont="1" applyBorder="1" applyAlignment="1">
      <alignment horizontal="left"/>
    </xf>
    <xf numFmtId="0" fontId="2" fillId="0" borderId="18" xfId="0" applyFont="1" applyBorder="1" applyAlignment="1">
      <alignment horizontal="centerContinuous" vertical="center"/>
    </xf>
    <xf numFmtId="0" fontId="7" fillId="0" borderId="19" xfId="0" applyFont="1" applyBorder="1" applyAlignment="1">
      <alignment horizontal="centerContinuous" vertical="center"/>
    </xf>
    <xf numFmtId="0" fontId="3" fillId="0" borderId="19" xfId="0" applyFont="1" applyBorder="1" applyAlignment="1">
      <alignment horizontal="centerContinuous" vertical="center"/>
    </xf>
    <xf numFmtId="0" fontId="3" fillId="0" borderId="20" xfId="0" applyFont="1" applyBorder="1" applyAlignment="1">
      <alignment horizontal="centerContinuous" vertical="center"/>
    </xf>
    <xf numFmtId="0" fontId="4" fillId="2" borderId="21" xfId="0" applyFont="1" applyFill="1" applyBorder="1" applyAlignment="1">
      <alignment horizontal="left"/>
    </xf>
    <xf numFmtId="0" fontId="3" fillId="2" borderId="22" xfId="0" applyFont="1" applyFill="1" applyBorder="1" applyAlignment="1">
      <alignment horizontal="left"/>
    </xf>
    <xf numFmtId="0" fontId="3" fillId="2" borderId="23" xfId="0" applyFont="1" applyFill="1" applyBorder="1" applyAlignment="1">
      <alignment horizontal="centerContinuous"/>
    </xf>
    <xf numFmtId="0" fontId="4" fillId="2" borderId="22" xfId="0" applyFont="1" applyFill="1" applyBorder="1" applyAlignment="1">
      <alignment horizontal="centerContinuous"/>
    </xf>
    <xf numFmtId="0" fontId="3" fillId="2" borderId="22" xfId="0" applyFont="1" applyFill="1" applyBorder="1" applyAlignment="1">
      <alignment horizontal="centerContinuous"/>
    </xf>
    <xf numFmtId="0" fontId="3" fillId="0" borderId="24" xfId="0" applyFont="1" applyBorder="1"/>
    <xf numFmtId="0" fontId="3" fillId="0" borderId="25" xfId="0" applyFont="1" applyBorder="1"/>
    <xf numFmtId="3" fontId="3" fillId="0" borderId="6" xfId="0" applyNumberFormat="1" applyFont="1" applyBorder="1"/>
    <xf numFmtId="0" fontId="3" fillId="0" borderId="2" xfId="0" applyFont="1" applyBorder="1"/>
    <xf numFmtId="3" fontId="3" fillId="0" borderId="4" xfId="0" applyNumberFormat="1" applyFont="1" applyBorder="1"/>
    <xf numFmtId="0" fontId="3" fillId="0" borderId="3" xfId="0" applyFont="1" applyBorder="1"/>
    <xf numFmtId="3" fontId="3" fillId="0" borderId="9" xfId="0" applyNumberFormat="1" applyFont="1" applyBorder="1"/>
    <xf numFmtId="0" fontId="3" fillId="0" borderId="8" xfId="0" applyFont="1" applyBorder="1"/>
    <xf numFmtId="0" fontId="3" fillId="0" borderId="26" xfId="0" applyFont="1" applyBorder="1"/>
    <xf numFmtId="0" fontId="3" fillId="0" borderId="25" xfId="0" applyFont="1" applyBorder="1" applyAlignment="1">
      <alignment shrinkToFit="1"/>
    </xf>
    <xf numFmtId="0" fontId="3" fillId="0" borderId="27" xfId="0" applyFont="1" applyBorder="1"/>
    <xf numFmtId="0" fontId="3" fillId="0" borderId="12" xfId="0" applyFont="1" applyBorder="1"/>
    <xf numFmtId="0" fontId="3" fillId="0" borderId="0" xfId="0" applyFont="1" applyBorder="1"/>
    <xf numFmtId="3" fontId="3" fillId="0" borderId="30" xfId="0" applyNumberFormat="1" applyFont="1" applyBorder="1"/>
    <xf numFmtId="0" fontId="3" fillId="0" borderId="28" xfId="0" applyFont="1" applyBorder="1"/>
    <xf numFmtId="3" fontId="3" fillId="0" borderId="31" xfId="0" applyNumberFormat="1" applyFont="1" applyBorder="1"/>
    <xf numFmtId="0" fontId="3" fillId="0" borderId="29" xfId="0" applyFont="1" applyBorder="1"/>
    <xf numFmtId="0" fontId="4" fillId="2" borderId="2" xfId="0" applyFont="1" applyFill="1" applyBorder="1"/>
    <xf numFmtId="0" fontId="4" fillId="2" borderId="4" xfId="0" applyFont="1" applyFill="1" applyBorder="1"/>
    <xf numFmtId="0" fontId="4" fillId="2" borderId="3" xfId="0" applyFont="1" applyFill="1" applyBorder="1"/>
    <xf numFmtId="0" fontId="4" fillId="2" borderId="32" xfId="0" applyFont="1" applyFill="1" applyBorder="1"/>
    <xf numFmtId="0" fontId="4" fillId="2" borderId="33" xfId="0" applyFont="1" applyFill="1" applyBorder="1"/>
    <xf numFmtId="0" fontId="3" fillId="0" borderId="13" xfId="0" applyFont="1" applyBorder="1"/>
    <xf numFmtId="0" fontId="3" fillId="0" borderId="0" xfId="0" applyFont="1"/>
    <xf numFmtId="0" fontId="3" fillId="0" borderId="34" xfId="0" applyFont="1" applyBorder="1"/>
    <xf numFmtId="0" fontId="3" fillId="0" borderId="35" xfId="0" applyFont="1" applyBorder="1"/>
    <xf numFmtId="0" fontId="3" fillId="0" borderId="0" xfId="0" applyFont="1" applyBorder="1" applyAlignment="1">
      <alignment horizontal="right"/>
    </xf>
    <xf numFmtId="164" fontId="3" fillId="0" borderId="0" xfId="0" applyNumberFormat="1" applyFont="1" applyBorder="1"/>
    <xf numFmtId="0" fontId="3" fillId="0" borderId="0" xfId="0" applyFont="1" applyFill="1" applyBorder="1"/>
    <xf numFmtId="0" fontId="3" fillId="0" borderId="36" xfId="0" applyFont="1" applyBorder="1"/>
    <xf numFmtId="0" fontId="3" fillId="0" borderId="37" xfId="0" applyFont="1" applyBorder="1"/>
    <xf numFmtId="0" fontId="3" fillId="0" borderId="38" xfId="0" applyFont="1" applyBorder="1"/>
    <xf numFmtId="0" fontId="3" fillId="0" borderId="39" xfId="0" applyFont="1" applyBorder="1"/>
    <xf numFmtId="165" fontId="3" fillId="0" borderId="40" xfId="0" applyNumberFormat="1" applyFont="1" applyBorder="1" applyAlignment="1">
      <alignment horizontal="right"/>
    </xf>
    <xf numFmtId="0" fontId="3" fillId="0" borderId="40" xfId="0" applyFont="1" applyBorder="1"/>
    <xf numFmtId="0" fontId="3" fillId="0" borderId="9" xfId="0" applyFont="1" applyBorder="1"/>
    <xf numFmtId="165" fontId="3" fillId="0" borderId="8" xfId="0" applyNumberFormat="1" applyFont="1" applyBorder="1" applyAlignment="1">
      <alignment horizontal="right"/>
    </xf>
    <xf numFmtId="0" fontId="7" fillId="2" borderId="28" xfId="0" applyFont="1" applyFill="1" applyBorder="1"/>
    <xf numFmtId="0" fontId="7" fillId="2" borderId="31" xfId="0" applyFont="1" applyFill="1" applyBorder="1"/>
    <xf numFmtId="0" fontId="7" fillId="2" borderId="29" xfId="0" applyFont="1" applyFill="1" applyBorder="1"/>
    <xf numFmtId="0" fontId="8" fillId="0" borderId="0" xfId="0" applyFont="1"/>
    <xf numFmtId="0" fontId="0" fillId="0" borderId="0" xfId="0" applyAlignment="1"/>
    <xf numFmtId="0" fontId="0" fillId="0" borderId="0" xfId="0" applyAlignment="1">
      <alignment vertical="justify"/>
    </xf>
    <xf numFmtId="49" fontId="4" fillId="0" borderId="45" xfId="1" applyNumberFormat="1" applyFont="1" applyBorder="1"/>
    <xf numFmtId="49" fontId="3" fillId="0" borderId="45" xfId="1" applyNumberFormat="1" applyFont="1" applyBorder="1"/>
    <xf numFmtId="49" fontId="3" fillId="0" borderId="45" xfId="1" applyNumberFormat="1" applyFont="1" applyBorder="1" applyAlignment="1">
      <alignment horizontal="right"/>
    </xf>
    <xf numFmtId="0" fontId="3" fillId="0" borderId="46" xfId="1" applyFont="1" applyBorder="1"/>
    <xf numFmtId="49" fontId="3" fillId="0" borderId="45" xfId="0" applyNumberFormat="1" applyFont="1" applyBorder="1" applyAlignment="1">
      <alignment horizontal="left"/>
    </xf>
    <xf numFmtId="0" fontId="3" fillId="0" borderId="47" xfId="0" applyNumberFormat="1" applyFont="1" applyBorder="1"/>
    <xf numFmtId="49" fontId="4" fillId="0" borderId="50" xfId="1" applyNumberFormat="1" applyFont="1" applyBorder="1"/>
    <xf numFmtId="49" fontId="3" fillId="0" borderId="50" xfId="1" applyNumberFormat="1" applyFont="1" applyBorder="1"/>
    <xf numFmtId="49" fontId="3" fillId="0" borderId="50" xfId="1" applyNumberFormat="1" applyFont="1" applyBorder="1" applyAlignment="1">
      <alignment horizontal="right"/>
    </xf>
    <xf numFmtId="49" fontId="2" fillId="0" borderId="0" xfId="0" applyNumberFormat="1" applyFont="1" applyAlignment="1">
      <alignment horizontal="centerContinuous"/>
    </xf>
    <xf numFmtId="0" fontId="2" fillId="0" borderId="0" xfId="0" applyFont="1" applyAlignment="1">
      <alignment horizontal="centerContinuous"/>
    </xf>
    <xf numFmtId="0" fontId="2" fillId="0" borderId="0" xfId="0" applyFont="1" applyBorder="1" applyAlignment="1">
      <alignment horizontal="centerContinuous"/>
    </xf>
    <xf numFmtId="49" fontId="4" fillId="2" borderId="21" xfId="0" applyNumberFormat="1" applyFont="1" applyFill="1" applyBorder="1" applyAlignment="1">
      <alignment horizontal="center"/>
    </xf>
    <xf numFmtId="0" fontId="4" fillId="2" borderId="22" xfId="0" applyFont="1" applyFill="1" applyBorder="1" applyAlignment="1">
      <alignment horizontal="center"/>
    </xf>
    <xf numFmtId="0" fontId="4" fillId="2" borderId="23" xfId="0" applyFont="1" applyFill="1" applyBorder="1" applyAlignment="1">
      <alignment horizontal="center"/>
    </xf>
    <xf numFmtId="0" fontId="4" fillId="2" borderId="53" xfId="0" applyFont="1" applyFill="1" applyBorder="1" applyAlignment="1">
      <alignment horizontal="center"/>
    </xf>
    <xf numFmtId="0" fontId="4" fillId="2" borderId="54" xfId="0" applyFont="1" applyFill="1" applyBorder="1" applyAlignment="1">
      <alignment horizontal="center"/>
    </xf>
    <xf numFmtId="0" fontId="4" fillId="2" borderId="55" xfId="0" applyFont="1" applyFill="1" applyBorder="1" applyAlignment="1">
      <alignment horizontal="center"/>
    </xf>
    <xf numFmtId="0" fontId="5" fillId="0" borderId="0" xfId="0" applyFont="1" applyBorder="1"/>
    <xf numFmtId="3" fontId="3" fillId="0" borderId="35" xfId="0" applyNumberFormat="1" applyFont="1" applyBorder="1"/>
    <xf numFmtId="0" fontId="4" fillId="2" borderId="21" xfId="0" applyFont="1" applyFill="1" applyBorder="1"/>
    <xf numFmtId="0" fontId="4" fillId="2" borderId="22" xfId="0" applyFont="1" applyFill="1" applyBorder="1"/>
    <xf numFmtId="3" fontId="4" fillId="2" borderId="23" xfId="0" applyNumberFormat="1" applyFont="1" applyFill="1" applyBorder="1"/>
    <xf numFmtId="3" fontId="4" fillId="2" borderId="53" xfId="0" applyNumberFormat="1" applyFont="1" applyFill="1" applyBorder="1"/>
    <xf numFmtId="3" fontId="4" fillId="2" borderId="54" xfId="0" applyNumberFormat="1" applyFont="1" applyFill="1" applyBorder="1"/>
    <xf numFmtId="3" fontId="4" fillId="2" borderId="55" xfId="0" applyNumberFormat="1" applyFont="1" applyFill="1" applyBorder="1"/>
    <xf numFmtId="0" fontId="11" fillId="0" borderId="0" xfId="0" applyFont="1"/>
    <xf numFmtId="3" fontId="2" fillId="0" borderId="0" xfId="0" applyNumberFormat="1" applyFont="1" applyAlignment="1">
      <alignment horizontal="centerContinuous"/>
    </xf>
    <xf numFmtId="0" fontId="3" fillId="2" borderId="33" xfId="0" applyFont="1" applyFill="1" applyBorder="1"/>
    <xf numFmtId="0" fontId="4" fillId="2" borderId="58" xfId="0" applyFont="1" applyFill="1" applyBorder="1" applyAlignment="1">
      <alignment horizontal="right"/>
    </xf>
    <xf numFmtId="0" fontId="4" fillId="2" borderId="4" xfId="0" applyFont="1" applyFill="1" applyBorder="1" applyAlignment="1">
      <alignment horizontal="right"/>
    </xf>
    <xf numFmtId="0" fontId="4" fillId="2" borderId="3" xfId="0" applyFont="1" applyFill="1" applyBorder="1" applyAlignment="1">
      <alignment horizontal="center"/>
    </xf>
    <xf numFmtId="4" fontId="6" fillId="2" borderId="4" xfId="0" applyNumberFormat="1" applyFont="1" applyFill="1" applyBorder="1" applyAlignment="1">
      <alignment horizontal="right"/>
    </xf>
    <xf numFmtId="4" fontId="6" fillId="2" borderId="33" xfId="0" applyNumberFormat="1" applyFont="1" applyFill="1" applyBorder="1" applyAlignment="1">
      <alignment horizontal="right"/>
    </xf>
    <xf numFmtId="0" fontId="3" fillId="0" borderId="17" xfId="0" applyFont="1" applyBorder="1"/>
    <xf numFmtId="3" fontId="3" fillId="0" borderId="26" xfId="0" applyNumberFormat="1" applyFont="1" applyBorder="1" applyAlignment="1">
      <alignment horizontal="right"/>
    </xf>
    <xf numFmtId="165" fontId="3" fillId="0" borderId="10" xfId="0" applyNumberFormat="1" applyFont="1" applyBorder="1" applyAlignment="1">
      <alignment horizontal="right"/>
    </xf>
    <xf numFmtId="3" fontId="3" fillId="0" borderId="36" xfId="0" applyNumberFormat="1" applyFont="1" applyBorder="1" applyAlignment="1">
      <alignment horizontal="right"/>
    </xf>
    <xf numFmtId="4" fontId="3" fillId="0" borderId="25" xfId="0" applyNumberFormat="1" applyFont="1" applyBorder="1" applyAlignment="1">
      <alignment horizontal="right"/>
    </xf>
    <xf numFmtId="3" fontId="3" fillId="0" borderId="17" xfId="0" applyNumberFormat="1" applyFont="1" applyBorder="1" applyAlignment="1">
      <alignment horizontal="right"/>
    </xf>
    <xf numFmtId="0" fontId="3" fillId="2" borderId="28" xfId="0" applyFont="1" applyFill="1" applyBorder="1"/>
    <xf numFmtId="0" fontId="4" fillId="2" borderId="31" xfId="0" applyFont="1" applyFill="1" applyBorder="1"/>
    <xf numFmtId="0" fontId="3" fillId="2" borderId="31" xfId="0" applyFont="1" applyFill="1" applyBorder="1"/>
    <xf numFmtId="4" fontId="3" fillId="2" borderId="42" xfId="0" applyNumberFormat="1" applyFont="1" applyFill="1" applyBorder="1"/>
    <xf numFmtId="4" fontId="3" fillId="2" borderId="28" xfId="0" applyNumberFormat="1" applyFont="1" applyFill="1" applyBorder="1"/>
    <xf numFmtId="4" fontId="3" fillId="2" borderId="31" xfId="0" applyNumberFormat="1" applyFont="1" applyFill="1" applyBorder="1"/>
    <xf numFmtId="3" fontId="12" fillId="0" borderId="0" xfId="0" applyNumberFormat="1" applyFont="1"/>
    <xf numFmtId="4" fontId="12" fillId="0" borderId="0" xfId="0" applyNumberFormat="1" applyFont="1"/>
    <xf numFmtId="4" fontId="0" fillId="0" borderId="0" xfId="0" applyNumberFormat="1"/>
    <xf numFmtId="0" fontId="10" fillId="0" borderId="0" xfId="1"/>
    <xf numFmtId="0" fontId="3" fillId="0" borderId="0" xfId="1" applyFont="1"/>
    <xf numFmtId="0" fontId="14" fillId="0" borderId="0" xfId="1" applyFont="1" applyAlignment="1">
      <alignment horizontal="centerContinuous"/>
    </xf>
    <xf numFmtId="0" fontId="15" fillId="0" borderId="0" xfId="1" applyFont="1" applyAlignment="1">
      <alignment horizontal="centerContinuous"/>
    </xf>
    <xf numFmtId="0" fontId="15" fillId="0" borderId="0" xfId="1" applyFont="1" applyAlignment="1">
      <alignment horizontal="right"/>
    </xf>
    <xf numFmtId="0" fontId="3" fillId="0" borderId="45" xfId="1" applyFont="1" applyBorder="1"/>
    <xf numFmtId="0" fontId="5" fillId="0" borderId="46" xfId="1" applyFont="1" applyBorder="1" applyAlignment="1">
      <alignment horizontal="right"/>
    </xf>
    <xf numFmtId="49" fontId="3" fillId="0" borderId="45" xfId="1" applyNumberFormat="1" applyFont="1" applyBorder="1" applyAlignment="1">
      <alignment horizontal="left"/>
    </xf>
    <xf numFmtId="0" fontId="3" fillId="0" borderId="47" xfId="1" applyFont="1" applyBorder="1"/>
    <xf numFmtId="0" fontId="3" fillId="0" borderId="50" xfId="1" applyFont="1" applyBorder="1"/>
    <xf numFmtId="0" fontId="5" fillId="0" borderId="0" xfId="1" applyFont="1"/>
    <xf numFmtId="0" fontId="3" fillId="0" borderId="0" xfId="1" applyFont="1" applyAlignment="1">
      <alignment horizontal="right"/>
    </xf>
    <xf numFmtId="0" fontId="3" fillId="0" borderId="0" xfId="1" applyFont="1" applyAlignment="1"/>
    <xf numFmtId="49" fontId="5" fillId="2" borderId="10" xfId="1" applyNumberFormat="1" applyFont="1" applyFill="1" applyBorder="1"/>
    <xf numFmtId="0" fontId="5" fillId="2" borderId="8" xfId="1" applyFont="1" applyFill="1" applyBorder="1" applyAlignment="1">
      <alignment horizontal="center"/>
    </xf>
    <xf numFmtId="0" fontId="5" fillId="2" borderId="8" xfId="1" applyNumberFormat="1" applyFont="1" applyFill="1" applyBorder="1" applyAlignment="1">
      <alignment horizontal="center"/>
    </xf>
    <xf numFmtId="0" fontId="5" fillId="2" borderId="10" xfId="1" applyFont="1" applyFill="1" applyBorder="1" applyAlignment="1">
      <alignment horizontal="center"/>
    </xf>
    <xf numFmtId="0" fontId="4" fillId="0" borderId="56" xfId="1" applyFont="1" applyBorder="1" applyAlignment="1">
      <alignment horizontal="center"/>
    </xf>
    <xf numFmtId="49" fontId="4" fillId="0" borderId="56" xfId="1" applyNumberFormat="1" applyFont="1" applyBorder="1" applyAlignment="1">
      <alignment horizontal="left"/>
    </xf>
    <xf numFmtId="0" fontId="4" fillId="0" borderId="15" xfId="1" applyFont="1" applyBorder="1"/>
    <xf numFmtId="0" fontId="3" fillId="0" borderId="9" xfId="1" applyFont="1" applyBorder="1" applyAlignment="1">
      <alignment horizontal="center"/>
    </xf>
    <xf numFmtId="0" fontId="3" fillId="0" borderId="9" xfId="1" applyNumberFormat="1" applyFont="1" applyBorder="1" applyAlignment="1">
      <alignment horizontal="right"/>
    </xf>
    <xf numFmtId="0" fontId="3" fillId="0" borderId="8" xfId="1" applyNumberFormat="1" applyFont="1" applyBorder="1"/>
    <xf numFmtId="0" fontId="10" fillId="0" borderId="0" xfId="1" applyNumberFormat="1"/>
    <xf numFmtId="0" fontId="16" fillId="0" borderId="0" xfId="1" applyFont="1"/>
    <xf numFmtId="0" fontId="17" fillId="0" borderId="59" xfId="1" applyFont="1" applyBorder="1" applyAlignment="1">
      <alignment horizontal="center" vertical="top"/>
    </xf>
    <xf numFmtId="49" fontId="17" fillId="0" borderId="59" xfId="1" applyNumberFormat="1" applyFont="1" applyBorder="1" applyAlignment="1">
      <alignment horizontal="left" vertical="top"/>
    </xf>
    <xf numFmtId="0" fontId="17" fillId="0" borderId="59" xfId="1" applyFont="1" applyBorder="1" applyAlignment="1">
      <alignment vertical="top" wrapText="1"/>
    </xf>
    <xf numFmtId="49" fontId="17" fillId="0" borderId="59" xfId="1" applyNumberFormat="1" applyFont="1" applyBorder="1" applyAlignment="1">
      <alignment horizontal="center" shrinkToFit="1"/>
    </xf>
    <xf numFmtId="4" fontId="17" fillId="0" borderId="59" xfId="1" applyNumberFormat="1" applyFont="1" applyBorder="1" applyAlignment="1">
      <alignment horizontal="right"/>
    </xf>
    <xf numFmtId="4" fontId="17" fillId="0" borderId="59" xfId="1" applyNumberFormat="1" applyFont="1" applyBorder="1"/>
    <xf numFmtId="0" fontId="18" fillId="0" borderId="0" xfId="1" applyFont="1"/>
    <xf numFmtId="0" fontId="5" fillId="0" borderId="56" xfId="1" applyFont="1" applyBorder="1" applyAlignment="1">
      <alignment horizontal="center"/>
    </xf>
    <xf numFmtId="49" fontId="5" fillId="0" borderId="56" xfId="1" applyNumberFormat="1" applyFont="1" applyBorder="1" applyAlignment="1">
      <alignment horizontal="left"/>
    </xf>
    <xf numFmtId="0" fontId="21" fillId="0" borderId="0" xfId="1" applyFont="1" applyAlignment="1">
      <alignment wrapText="1"/>
    </xf>
    <xf numFmtId="49" fontId="5" fillId="0" borderId="56" xfId="1" applyNumberFormat="1" applyFont="1" applyBorder="1" applyAlignment="1">
      <alignment horizontal="right"/>
    </xf>
    <xf numFmtId="4" fontId="22" fillId="3" borderId="62" xfId="1" applyNumberFormat="1" applyFont="1" applyFill="1" applyBorder="1" applyAlignment="1">
      <alignment horizontal="right" wrapText="1"/>
    </xf>
    <xf numFmtId="0" fontId="22" fillId="3" borderId="34" xfId="1" applyFont="1" applyFill="1" applyBorder="1" applyAlignment="1">
      <alignment horizontal="left" wrapText="1"/>
    </xf>
    <xf numFmtId="0" fontId="22" fillId="0" borderId="13" xfId="0" applyFont="1" applyBorder="1" applyAlignment="1">
      <alignment horizontal="right"/>
    </xf>
    <xf numFmtId="0" fontId="3" fillId="2" borderId="10" xfId="1" applyFont="1" applyFill="1" applyBorder="1" applyAlignment="1">
      <alignment horizontal="center"/>
    </xf>
    <xf numFmtId="49" fontId="24" fillId="2" borderId="10" xfId="1" applyNumberFormat="1" applyFont="1" applyFill="1" applyBorder="1" applyAlignment="1">
      <alignment horizontal="left"/>
    </xf>
    <xf numFmtId="0" fontId="24" fillId="2" borderId="15" xfId="1" applyFont="1" applyFill="1" applyBorder="1"/>
    <xf numFmtId="0" fontId="3" fillId="2" borderId="9" xfId="1" applyFont="1" applyFill="1" applyBorder="1" applyAlignment="1">
      <alignment horizontal="center"/>
    </xf>
    <xf numFmtId="4" fontId="3" fillId="2" borderId="9" xfId="1" applyNumberFormat="1" applyFont="1" applyFill="1" applyBorder="1" applyAlignment="1">
      <alignment horizontal="right"/>
    </xf>
    <xf numFmtId="4" fontId="3" fillId="2" borderId="8" xfId="1" applyNumberFormat="1" applyFont="1" applyFill="1" applyBorder="1" applyAlignment="1">
      <alignment horizontal="right"/>
    </xf>
    <xf numFmtId="4" fontId="4" fillId="2" borderId="10" xfId="1" applyNumberFormat="1" applyFont="1" applyFill="1" applyBorder="1"/>
    <xf numFmtId="3" fontId="10" fillId="0" borderId="0" xfId="1" applyNumberFormat="1"/>
    <xf numFmtId="0" fontId="10" fillId="0" borderId="0" xfId="1" applyBorder="1"/>
    <xf numFmtId="0" fontId="25" fillId="0" borderId="0" xfId="1" applyFont="1" applyAlignment="1"/>
    <xf numFmtId="0" fontId="10" fillId="0" borderId="0" xfId="1" applyAlignment="1">
      <alignment horizontal="right"/>
    </xf>
    <xf numFmtId="0" fontId="26" fillId="0" borderId="0" xfId="1" applyFont="1" applyBorder="1"/>
    <xf numFmtId="3" fontId="26" fillId="0" borderId="0" xfId="1" applyNumberFormat="1" applyFont="1" applyBorder="1" applyAlignment="1">
      <alignment horizontal="right"/>
    </xf>
    <xf numFmtId="4" fontId="26" fillId="0" borderId="0" xfId="1" applyNumberFormat="1" applyFont="1" applyBorder="1"/>
    <xf numFmtId="0" fontId="25" fillId="0" borderId="0" xfId="1" applyFont="1" applyBorder="1" applyAlignment="1"/>
    <xf numFmtId="0" fontId="10" fillId="0" borderId="0" xfId="1" applyBorder="1" applyAlignment="1">
      <alignment horizontal="right"/>
    </xf>
    <xf numFmtId="49" fontId="5" fillId="0" borderId="12" xfId="0" applyNumberFormat="1" applyFont="1" applyBorder="1"/>
    <xf numFmtId="3" fontId="3" fillId="0" borderId="13" xfId="0" applyNumberFormat="1" applyFont="1" applyBorder="1"/>
    <xf numFmtId="3" fontId="3" fillId="0" borderId="56" xfId="0" applyNumberFormat="1" applyFont="1" applyBorder="1"/>
    <xf numFmtId="3" fontId="3" fillId="0" borderId="57" xfId="0" applyNumberFormat="1" applyFont="1" applyBorder="1"/>
    <xf numFmtId="3" fontId="21" fillId="0" borderId="0" xfId="1" applyNumberFormat="1" applyFont="1" applyAlignment="1">
      <alignment wrapText="1"/>
    </xf>
    <xf numFmtId="14" fontId="3" fillId="0" borderId="13" xfId="0" applyNumberFormat="1" applyFont="1" applyBorder="1"/>
    <xf numFmtId="0" fontId="0" fillId="0" borderId="0" xfId="0" applyAlignment="1">
      <alignment horizontal="left" wrapText="1"/>
    </xf>
    <xf numFmtId="166" fontId="3" fillId="0" borderId="15" xfId="0" applyNumberFormat="1" applyFont="1" applyBorder="1" applyAlignment="1">
      <alignment horizontal="right" indent="2"/>
    </xf>
    <xf numFmtId="166" fontId="3" fillId="0" borderId="16" xfId="0" applyNumberFormat="1" applyFont="1" applyBorder="1" applyAlignment="1">
      <alignment horizontal="right" indent="2"/>
    </xf>
    <xf numFmtId="166" fontId="7" fillId="2" borderId="41" xfId="0" applyNumberFormat="1" applyFont="1" applyFill="1" applyBorder="1" applyAlignment="1">
      <alignment horizontal="right" indent="2"/>
    </xf>
    <xf numFmtId="166" fontId="7" fillId="2" borderId="42" xfId="0" applyNumberFormat="1" applyFont="1" applyFill="1" applyBorder="1" applyAlignment="1">
      <alignment horizontal="right" indent="2"/>
    </xf>
    <xf numFmtId="0" fontId="9" fillId="0" borderId="0" xfId="0" applyFont="1" applyAlignment="1">
      <alignment horizontal="left" vertical="top" wrapText="1"/>
    </xf>
    <xf numFmtId="0" fontId="5" fillId="0" borderId="10" xfId="0" applyFont="1" applyBorder="1" applyAlignment="1">
      <alignment horizontal="left"/>
    </xf>
    <xf numFmtId="0" fontId="5" fillId="0" borderId="15" xfId="0" applyFont="1" applyBorder="1" applyAlignment="1">
      <alignment horizontal="left"/>
    </xf>
    <xf numFmtId="0" fontId="5" fillId="0" borderId="10" xfId="0" applyFont="1" applyBorder="1" applyAlignment="1">
      <alignment horizontal="center"/>
    </xf>
    <xf numFmtId="0" fontId="3" fillId="0" borderId="28" xfId="0" applyFont="1" applyBorder="1" applyAlignment="1">
      <alignment horizontal="center" shrinkToFit="1"/>
    </xf>
    <xf numFmtId="0" fontId="3" fillId="0" borderId="29" xfId="0" applyFont="1" applyBorder="1" applyAlignment="1">
      <alignment horizontal="center" shrinkToFit="1"/>
    </xf>
    <xf numFmtId="0" fontId="3" fillId="0" borderId="43" xfId="1" applyFont="1" applyBorder="1" applyAlignment="1">
      <alignment horizontal="center"/>
    </xf>
    <xf numFmtId="0" fontId="3" fillId="0" borderId="44" xfId="1" applyFont="1" applyBorder="1" applyAlignment="1">
      <alignment horizontal="center"/>
    </xf>
    <xf numFmtId="0" fontId="3" fillId="0" borderId="48" xfId="1" applyFont="1" applyBorder="1" applyAlignment="1">
      <alignment horizontal="center"/>
    </xf>
    <xf numFmtId="0" fontId="3" fillId="0" borderId="49" xfId="1" applyFont="1" applyBorder="1" applyAlignment="1">
      <alignment horizontal="center"/>
    </xf>
    <xf numFmtId="0" fontId="3" fillId="0" borderId="51" xfId="1" applyFont="1" applyBorder="1" applyAlignment="1">
      <alignment horizontal="left"/>
    </xf>
    <xf numFmtId="0" fontId="3" fillId="0" borderId="50" xfId="1" applyFont="1" applyBorder="1" applyAlignment="1">
      <alignment horizontal="left"/>
    </xf>
    <xf numFmtId="0" fontId="3" fillId="0" borderId="52" xfId="1" applyFont="1" applyBorder="1" applyAlignment="1">
      <alignment horizontal="left"/>
    </xf>
    <xf numFmtId="3" fontId="4" fillId="2" borderId="31" xfId="0" applyNumberFormat="1" applyFont="1" applyFill="1" applyBorder="1" applyAlignment="1">
      <alignment horizontal="right"/>
    </xf>
    <xf numFmtId="3" fontId="4" fillId="2" borderId="42" xfId="0" applyNumberFormat="1" applyFont="1" applyFill="1" applyBorder="1" applyAlignment="1">
      <alignment horizontal="right"/>
    </xf>
    <xf numFmtId="49" fontId="22" fillId="3" borderId="60" xfId="1" applyNumberFormat="1" applyFont="1" applyFill="1" applyBorder="1" applyAlignment="1">
      <alignment horizontal="left" wrapText="1"/>
    </xf>
    <xf numFmtId="49" fontId="23" fillId="0" borderId="61" xfId="0" applyNumberFormat="1" applyFont="1" applyBorder="1" applyAlignment="1">
      <alignment horizontal="left" wrapText="1"/>
    </xf>
    <xf numFmtId="0" fontId="19" fillId="3" borderId="34" xfId="1" applyNumberFormat="1" applyFont="1" applyFill="1" applyBorder="1" applyAlignment="1">
      <alignment horizontal="left" wrapText="1" indent="1"/>
    </xf>
    <xf numFmtId="0" fontId="20" fillId="0" borderId="0" xfId="0" applyNumberFormat="1" applyFont="1"/>
    <xf numFmtId="0" fontId="20" fillId="0" borderId="13" xfId="0" applyNumberFormat="1" applyFont="1" applyBorder="1"/>
    <xf numFmtId="0" fontId="13" fillId="0" borderId="0" xfId="1" applyFont="1" applyAlignment="1">
      <alignment horizontal="center"/>
    </xf>
    <xf numFmtId="49" fontId="3" fillId="0" borderId="48" xfId="1" applyNumberFormat="1" applyFont="1" applyBorder="1" applyAlignment="1">
      <alignment horizontal="center"/>
    </xf>
    <xf numFmtId="0" fontId="3" fillId="0" borderId="51" xfId="1" applyFont="1" applyBorder="1" applyAlignment="1">
      <alignment horizontal="center" shrinkToFit="1"/>
    </xf>
    <xf numFmtId="0" fontId="3" fillId="0" borderId="50" xfId="1" applyFont="1" applyBorder="1" applyAlignment="1">
      <alignment horizontal="center" shrinkToFit="1"/>
    </xf>
    <xf numFmtId="0" fontId="3" fillId="0" borderId="52" xfId="1" applyFont="1" applyBorder="1" applyAlignment="1">
      <alignment horizontal="center" shrinkToFit="1"/>
    </xf>
  </cellXfs>
  <cellStyles count="2">
    <cellStyle name="Normální" xfId="0" builtinId="0"/>
    <cellStyle name="normální_POL.XL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dimension ref="A1:BE55"/>
  <sheetViews>
    <sheetView topLeftCell="A16" workbookViewId="0">
      <selection activeCell="C25" sqref="C25"/>
    </sheetView>
  </sheetViews>
  <sheetFormatPr defaultRowHeight="12.75" x14ac:dyDescent="0.2"/>
  <cols>
    <col min="1" max="1" width="2" customWidth="1"/>
    <col min="2" max="2" width="15" customWidth="1"/>
    <col min="3" max="3" width="15.85546875" customWidth="1"/>
    <col min="4" max="4" width="14.5703125" customWidth="1"/>
    <col min="5" max="5" width="13.5703125" customWidth="1"/>
    <col min="6" max="6" width="16.5703125" customWidth="1"/>
    <col min="7" max="7" width="15.28515625" customWidth="1"/>
    <col min="257" max="257" width="2" customWidth="1"/>
    <col min="258" max="258" width="15" customWidth="1"/>
    <col min="259" max="259" width="15.85546875" customWidth="1"/>
    <col min="260" max="260" width="14.5703125" customWidth="1"/>
    <col min="261" max="261" width="13.5703125" customWidth="1"/>
    <col min="262" max="262" width="16.5703125" customWidth="1"/>
    <col min="263" max="263" width="15.28515625" customWidth="1"/>
    <col min="513" max="513" width="2" customWidth="1"/>
    <col min="514" max="514" width="15" customWidth="1"/>
    <col min="515" max="515" width="15.85546875" customWidth="1"/>
    <col min="516" max="516" width="14.5703125" customWidth="1"/>
    <col min="517" max="517" width="13.5703125" customWidth="1"/>
    <col min="518" max="518" width="16.5703125" customWidth="1"/>
    <col min="519" max="519" width="15.28515625" customWidth="1"/>
    <col min="769" max="769" width="2" customWidth="1"/>
    <col min="770" max="770" width="15" customWidth="1"/>
    <col min="771" max="771" width="15.85546875" customWidth="1"/>
    <col min="772" max="772" width="14.5703125" customWidth="1"/>
    <col min="773" max="773" width="13.5703125" customWidth="1"/>
    <col min="774" max="774" width="16.5703125" customWidth="1"/>
    <col min="775" max="775" width="15.28515625" customWidth="1"/>
    <col min="1025" max="1025" width="2" customWidth="1"/>
    <col min="1026" max="1026" width="15" customWidth="1"/>
    <col min="1027" max="1027" width="15.85546875" customWidth="1"/>
    <col min="1028" max="1028" width="14.5703125" customWidth="1"/>
    <col min="1029" max="1029" width="13.5703125" customWidth="1"/>
    <col min="1030" max="1030" width="16.5703125" customWidth="1"/>
    <col min="1031" max="1031" width="15.28515625" customWidth="1"/>
    <col min="1281" max="1281" width="2" customWidth="1"/>
    <col min="1282" max="1282" width="15" customWidth="1"/>
    <col min="1283" max="1283" width="15.85546875" customWidth="1"/>
    <col min="1284" max="1284" width="14.5703125" customWidth="1"/>
    <col min="1285" max="1285" width="13.5703125" customWidth="1"/>
    <col min="1286" max="1286" width="16.5703125" customWidth="1"/>
    <col min="1287" max="1287" width="15.28515625" customWidth="1"/>
    <col min="1537" max="1537" width="2" customWidth="1"/>
    <col min="1538" max="1538" width="15" customWidth="1"/>
    <col min="1539" max="1539" width="15.85546875" customWidth="1"/>
    <col min="1540" max="1540" width="14.5703125" customWidth="1"/>
    <col min="1541" max="1541" width="13.5703125" customWidth="1"/>
    <col min="1542" max="1542" width="16.5703125" customWidth="1"/>
    <col min="1543" max="1543" width="15.28515625" customWidth="1"/>
    <col min="1793" max="1793" width="2" customWidth="1"/>
    <col min="1794" max="1794" width="15" customWidth="1"/>
    <col min="1795" max="1795" width="15.85546875" customWidth="1"/>
    <col min="1796" max="1796" width="14.5703125" customWidth="1"/>
    <col min="1797" max="1797" width="13.5703125" customWidth="1"/>
    <col min="1798" max="1798" width="16.5703125" customWidth="1"/>
    <col min="1799" max="1799" width="15.28515625" customWidth="1"/>
    <col min="2049" max="2049" width="2" customWidth="1"/>
    <col min="2050" max="2050" width="15" customWidth="1"/>
    <col min="2051" max="2051" width="15.85546875" customWidth="1"/>
    <col min="2052" max="2052" width="14.5703125" customWidth="1"/>
    <col min="2053" max="2053" width="13.5703125" customWidth="1"/>
    <col min="2054" max="2054" width="16.5703125" customWidth="1"/>
    <col min="2055" max="2055" width="15.28515625" customWidth="1"/>
    <col min="2305" max="2305" width="2" customWidth="1"/>
    <col min="2306" max="2306" width="15" customWidth="1"/>
    <col min="2307" max="2307" width="15.85546875" customWidth="1"/>
    <col min="2308" max="2308" width="14.5703125" customWidth="1"/>
    <col min="2309" max="2309" width="13.5703125" customWidth="1"/>
    <col min="2310" max="2310" width="16.5703125" customWidth="1"/>
    <col min="2311" max="2311" width="15.28515625" customWidth="1"/>
    <col min="2561" max="2561" width="2" customWidth="1"/>
    <col min="2562" max="2562" width="15" customWidth="1"/>
    <col min="2563" max="2563" width="15.85546875" customWidth="1"/>
    <col min="2564" max="2564" width="14.5703125" customWidth="1"/>
    <col min="2565" max="2565" width="13.5703125" customWidth="1"/>
    <col min="2566" max="2566" width="16.5703125" customWidth="1"/>
    <col min="2567" max="2567" width="15.28515625" customWidth="1"/>
    <col min="2817" max="2817" width="2" customWidth="1"/>
    <col min="2818" max="2818" width="15" customWidth="1"/>
    <col min="2819" max="2819" width="15.85546875" customWidth="1"/>
    <col min="2820" max="2820" width="14.5703125" customWidth="1"/>
    <col min="2821" max="2821" width="13.5703125" customWidth="1"/>
    <col min="2822" max="2822" width="16.5703125" customWidth="1"/>
    <col min="2823" max="2823" width="15.28515625" customWidth="1"/>
    <col min="3073" max="3073" width="2" customWidth="1"/>
    <col min="3074" max="3074" width="15" customWidth="1"/>
    <col min="3075" max="3075" width="15.85546875" customWidth="1"/>
    <col min="3076" max="3076" width="14.5703125" customWidth="1"/>
    <col min="3077" max="3077" width="13.5703125" customWidth="1"/>
    <col min="3078" max="3078" width="16.5703125" customWidth="1"/>
    <col min="3079" max="3079" width="15.28515625" customWidth="1"/>
    <col min="3329" max="3329" width="2" customWidth="1"/>
    <col min="3330" max="3330" width="15" customWidth="1"/>
    <col min="3331" max="3331" width="15.85546875" customWidth="1"/>
    <col min="3332" max="3332" width="14.5703125" customWidth="1"/>
    <col min="3333" max="3333" width="13.5703125" customWidth="1"/>
    <col min="3334" max="3334" width="16.5703125" customWidth="1"/>
    <col min="3335" max="3335" width="15.28515625" customWidth="1"/>
    <col min="3585" max="3585" width="2" customWidth="1"/>
    <col min="3586" max="3586" width="15" customWidth="1"/>
    <col min="3587" max="3587" width="15.85546875" customWidth="1"/>
    <col min="3588" max="3588" width="14.5703125" customWidth="1"/>
    <col min="3589" max="3589" width="13.5703125" customWidth="1"/>
    <col min="3590" max="3590" width="16.5703125" customWidth="1"/>
    <col min="3591" max="3591" width="15.28515625" customWidth="1"/>
    <col min="3841" max="3841" width="2" customWidth="1"/>
    <col min="3842" max="3842" width="15" customWidth="1"/>
    <col min="3843" max="3843" width="15.85546875" customWidth="1"/>
    <col min="3844" max="3844" width="14.5703125" customWidth="1"/>
    <col min="3845" max="3845" width="13.5703125" customWidth="1"/>
    <col min="3846" max="3846" width="16.5703125" customWidth="1"/>
    <col min="3847" max="3847" width="15.28515625" customWidth="1"/>
    <col min="4097" max="4097" width="2" customWidth="1"/>
    <col min="4098" max="4098" width="15" customWidth="1"/>
    <col min="4099" max="4099" width="15.85546875" customWidth="1"/>
    <col min="4100" max="4100" width="14.5703125" customWidth="1"/>
    <col min="4101" max="4101" width="13.5703125" customWidth="1"/>
    <col min="4102" max="4102" width="16.5703125" customWidth="1"/>
    <col min="4103" max="4103" width="15.28515625" customWidth="1"/>
    <col min="4353" max="4353" width="2" customWidth="1"/>
    <col min="4354" max="4354" width="15" customWidth="1"/>
    <col min="4355" max="4355" width="15.85546875" customWidth="1"/>
    <col min="4356" max="4356" width="14.5703125" customWidth="1"/>
    <col min="4357" max="4357" width="13.5703125" customWidth="1"/>
    <col min="4358" max="4358" width="16.5703125" customWidth="1"/>
    <col min="4359" max="4359" width="15.28515625" customWidth="1"/>
    <col min="4609" max="4609" width="2" customWidth="1"/>
    <col min="4610" max="4610" width="15" customWidth="1"/>
    <col min="4611" max="4611" width="15.85546875" customWidth="1"/>
    <col min="4612" max="4612" width="14.5703125" customWidth="1"/>
    <col min="4613" max="4613" width="13.5703125" customWidth="1"/>
    <col min="4614" max="4614" width="16.5703125" customWidth="1"/>
    <col min="4615" max="4615" width="15.28515625" customWidth="1"/>
    <col min="4865" max="4865" width="2" customWidth="1"/>
    <col min="4866" max="4866" width="15" customWidth="1"/>
    <col min="4867" max="4867" width="15.85546875" customWidth="1"/>
    <col min="4868" max="4868" width="14.5703125" customWidth="1"/>
    <col min="4869" max="4869" width="13.5703125" customWidth="1"/>
    <col min="4870" max="4870" width="16.5703125" customWidth="1"/>
    <col min="4871" max="4871" width="15.28515625" customWidth="1"/>
    <col min="5121" max="5121" width="2" customWidth="1"/>
    <col min="5122" max="5122" width="15" customWidth="1"/>
    <col min="5123" max="5123" width="15.85546875" customWidth="1"/>
    <col min="5124" max="5124" width="14.5703125" customWidth="1"/>
    <col min="5125" max="5125" width="13.5703125" customWidth="1"/>
    <col min="5126" max="5126" width="16.5703125" customWidth="1"/>
    <col min="5127" max="5127" width="15.28515625" customWidth="1"/>
    <col min="5377" max="5377" width="2" customWidth="1"/>
    <col min="5378" max="5378" width="15" customWidth="1"/>
    <col min="5379" max="5379" width="15.85546875" customWidth="1"/>
    <col min="5380" max="5380" width="14.5703125" customWidth="1"/>
    <col min="5381" max="5381" width="13.5703125" customWidth="1"/>
    <col min="5382" max="5382" width="16.5703125" customWidth="1"/>
    <col min="5383" max="5383" width="15.28515625" customWidth="1"/>
    <col min="5633" max="5633" width="2" customWidth="1"/>
    <col min="5634" max="5634" width="15" customWidth="1"/>
    <col min="5635" max="5635" width="15.85546875" customWidth="1"/>
    <col min="5636" max="5636" width="14.5703125" customWidth="1"/>
    <col min="5637" max="5637" width="13.5703125" customWidth="1"/>
    <col min="5638" max="5638" width="16.5703125" customWidth="1"/>
    <col min="5639" max="5639" width="15.28515625" customWidth="1"/>
    <col min="5889" max="5889" width="2" customWidth="1"/>
    <col min="5890" max="5890" width="15" customWidth="1"/>
    <col min="5891" max="5891" width="15.85546875" customWidth="1"/>
    <col min="5892" max="5892" width="14.5703125" customWidth="1"/>
    <col min="5893" max="5893" width="13.5703125" customWidth="1"/>
    <col min="5894" max="5894" width="16.5703125" customWidth="1"/>
    <col min="5895" max="5895" width="15.28515625" customWidth="1"/>
    <col min="6145" max="6145" width="2" customWidth="1"/>
    <col min="6146" max="6146" width="15" customWidth="1"/>
    <col min="6147" max="6147" width="15.85546875" customWidth="1"/>
    <col min="6148" max="6148" width="14.5703125" customWidth="1"/>
    <col min="6149" max="6149" width="13.5703125" customWidth="1"/>
    <col min="6150" max="6150" width="16.5703125" customWidth="1"/>
    <col min="6151" max="6151" width="15.28515625" customWidth="1"/>
    <col min="6401" max="6401" width="2" customWidth="1"/>
    <col min="6402" max="6402" width="15" customWidth="1"/>
    <col min="6403" max="6403" width="15.85546875" customWidth="1"/>
    <col min="6404" max="6404" width="14.5703125" customWidth="1"/>
    <col min="6405" max="6405" width="13.5703125" customWidth="1"/>
    <col min="6406" max="6406" width="16.5703125" customWidth="1"/>
    <col min="6407" max="6407" width="15.28515625" customWidth="1"/>
    <col min="6657" max="6657" width="2" customWidth="1"/>
    <col min="6658" max="6658" width="15" customWidth="1"/>
    <col min="6659" max="6659" width="15.85546875" customWidth="1"/>
    <col min="6660" max="6660" width="14.5703125" customWidth="1"/>
    <col min="6661" max="6661" width="13.5703125" customWidth="1"/>
    <col min="6662" max="6662" width="16.5703125" customWidth="1"/>
    <col min="6663" max="6663" width="15.28515625" customWidth="1"/>
    <col min="6913" max="6913" width="2" customWidth="1"/>
    <col min="6914" max="6914" width="15" customWidth="1"/>
    <col min="6915" max="6915" width="15.85546875" customWidth="1"/>
    <col min="6916" max="6916" width="14.5703125" customWidth="1"/>
    <col min="6917" max="6917" width="13.5703125" customWidth="1"/>
    <col min="6918" max="6918" width="16.5703125" customWidth="1"/>
    <col min="6919" max="6919" width="15.28515625" customWidth="1"/>
    <col min="7169" max="7169" width="2" customWidth="1"/>
    <col min="7170" max="7170" width="15" customWidth="1"/>
    <col min="7171" max="7171" width="15.85546875" customWidth="1"/>
    <col min="7172" max="7172" width="14.5703125" customWidth="1"/>
    <col min="7173" max="7173" width="13.5703125" customWidth="1"/>
    <col min="7174" max="7174" width="16.5703125" customWidth="1"/>
    <col min="7175" max="7175" width="15.28515625" customWidth="1"/>
    <col min="7425" max="7425" width="2" customWidth="1"/>
    <col min="7426" max="7426" width="15" customWidth="1"/>
    <col min="7427" max="7427" width="15.85546875" customWidth="1"/>
    <col min="7428" max="7428" width="14.5703125" customWidth="1"/>
    <col min="7429" max="7429" width="13.5703125" customWidth="1"/>
    <col min="7430" max="7430" width="16.5703125" customWidth="1"/>
    <col min="7431" max="7431" width="15.28515625" customWidth="1"/>
    <col min="7681" max="7681" width="2" customWidth="1"/>
    <col min="7682" max="7682" width="15" customWidth="1"/>
    <col min="7683" max="7683" width="15.85546875" customWidth="1"/>
    <col min="7684" max="7684" width="14.5703125" customWidth="1"/>
    <col min="7685" max="7685" width="13.5703125" customWidth="1"/>
    <col min="7686" max="7686" width="16.5703125" customWidth="1"/>
    <col min="7687" max="7687" width="15.28515625" customWidth="1"/>
    <col min="7937" max="7937" width="2" customWidth="1"/>
    <col min="7938" max="7938" width="15" customWidth="1"/>
    <col min="7939" max="7939" width="15.85546875" customWidth="1"/>
    <col min="7940" max="7940" width="14.5703125" customWidth="1"/>
    <col min="7941" max="7941" width="13.5703125" customWidth="1"/>
    <col min="7942" max="7942" width="16.5703125" customWidth="1"/>
    <col min="7943" max="7943" width="15.28515625" customWidth="1"/>
    <col min="8193" max="8193" width="2" customWidth="1"/>
    <col min="8194" max="8194" width="15" customWidth="1"/>
    <col min="8195" max="8195" width="15.85546875" customWidth="1"/>
    <col min="8196" max="8196" width="14.5703125" customWidth="1"/>
    <col min="8197" max="8197" width="13.5703125" customWidth="1"/>
    <col min="8198" max="8198" width="16.5703125" customWidth="1"/>
    <col min="8199" max="8199" width="15.28515625" customWidth="1"/>
    <col min="8449" max="8449" width="2" customWidth="1"/>
    <col min="8450" max="8450" width="15" customWidth="1"/>
    <col min="8451" max="8451" width="15.85546875" customWidth="1"/>
    <col min="8452" max="8452" width="14.5703125" customWidth="1"/>
    <col min="8453" max="8453" width="13.5703125" customWidth="1"/>
    <col min="8454" max="8454" width="16.5703125" customWidth="1"/>
    <col min="8455" max="8455" width="15.28515625" customWidth="1"/>
    <col min="8705" max="8705" width="2" customWidth="1"/>
    <col min="8706" max="8706" width="15" customWidth="1"/>
    <col min="8707" max="8707" width="15.85546875" customWidth="1"/>
    <col min="8708" max="8708" width="14.5703125" customWidth="1"/>
    <col min="8709" max="8709" width="13.5703125" customWidth="1"/>
    <col min="8710" max="8710" width="16.5703125" customWidth="1"/>
    <col min="8711" max="8711" width="15.28515625" customWidth="1"/>
    <col min="8961" max="8961" width="2" customWidth="1"/>
    <col min="8962" max="8962" width="15" customWidth="1"/>
    <col min="8963" max="8963" width="15.85546875" customWidth="1"/>
    <col min="8964" max="8964" width="14.5703125" customWidth="1"/>
    <col min="8965" max="8965" width="13.5703125" customWidth="1"/>
    <col min="8966" max="8966" width="16.5703125" customWidth="1"/>
    <col min="8967" max="8967" width="15.28515625" customWidth="1"/>
    <col min="9217" max="9217" width="2" customWidth="1"/>
    <col min="9218" max="9218" width="15" customWidth="1"/>
    <col min="9219" max="9219" width="15.85546875" customWidth="1"/>
    <col min="9220" max="9220" width="14.5703125" customWidth="1"/>
    <col min="9221" max="9221" width="13.5703125" customWidth="1"/>
    <col min="9222" max="9222" width="16.5703125" customWidth="1"/>
    <col min="9223" max="9223" width="15.28515625" customWidth="1"/>
    <col min="9473" max="9473" width="2" customWidth="1"/>
    <col min="9474" max="9474" width="15" customWidth="1"/>
    <col min="9475" max="9475" width="15.85546875" customWidth="1"/>
    <col min="9476" max="9476" width="14.5703125" customWidth="1"/>
    <col min="9477" max="9477" width="13.5703125" customWidth="1"/>
    <col min="9478" max="9478" width="16.5703125" customWidth="1"/>
    <col min="9479" max="9479" width="15.28515625" customWidth="1"/>
    <col min="9729" max="9729" width="2" customWidth="1"/>
    <col min="9730" max="9730" width="15" customWidth="1"/>
    <col min="9731" max="9731" width="15.85546875" customWidth="1"/>
    <col min="9732" max="9732" width="14.5703125" customWidth="1"/>
    <col min="9733" max="9733" width="13.5703125" customWidth="1"/>
    <col min="9734" max="9734" width="16.5703125" customWidth="1"/>
    <col min="9735" max="9735" width="15.28515625" customWidth="1"/>
    <col min="9985" max="9985" width="2" customWidth="1"/>
    <col min="9986" max="9986" width="15" customWidth="1"/>
    <col min="9987" max="9987" width="15.85546875" customWidth="1"/>
    <col min="9988" max="9988" width="14.5703125" customWidth="1"/>
    <col min="9989" max="9989" width="13.5703125" customWidth="1"/>
    <col min="9990" max="9990" width="16.5703125" customWidth="1"/>
    <col min="9991" max="9991" width="15.28515625" customWidth="1"/>
    <col min="10241" max="10241" width="2" customWidth="1"/>
    <col min="10242" max="10242" width="15" customWidth="1"/>
    <col min="10243" max="10243" width="15.85546875" customWidth="1"/>
    <col min="10244" max="10244" width="14.5703125" customWidth="1"/>
    <col min="10245" max="10245" width="13.5703125" customWidth="1"/>
    <col min="10246" max="10246" width="16.5703125" customWidth="1"/>
    <col min="10247" max="10247" width="15.28515625" customWidth="1"/>
    <col min="10497" max="10497" width="2" customWidth="1"/>
    <col min="10498" max="10498" width="15" customWidth="1"/>
    <col min="10499" max="10499" width="15.85546875" customWidth="1"/>
    <col min="10500" max="10500" width="14.5703125" customWidth="1"/>
    <col min="10501" max="10501" width="13.5703125" customWidth="1"/>
    <col min="10502" max="10502" width="16.5703125" customWidth="1"/>
    <col min="10503" max="10503" width="15.28515625" customWidth="1"/>
    <col min="10753" max="10753" width="2" customWidth="1"/>
    <col min="10754" max="10754" width="15" customWidth="1"/>
    <col min="10755" max="10755" width="15.85546875" customWidth="1"/>
    <col min="10756" max="10756" width="14.5703125" customWidth="1"/>
    <col min="10757" max="10757" width="13.5703125" customWidth="1"/>
    <col min="10758" max="10758" width="16.5703125" customWidth="1"/>
    <col min="10759" max="10759" width="15.28515625" customWidth="1"/>
    <col min="11009" max="11009" width="2" customWidth="1"/>
    <col min="11010" max="11010" width="15" customWidth="1"/>
    <col min="11011" max="11011" width="15.85546875" customWidth="1"/>
    <col min="11012" max="11012" width="14.5703125" customWidth="1"/>
    <col min="11013" max="11013" width="13.5703125" customWidth="1"/>
    <col min="11014" max="11014" width="16.5703125" customWidth="1"/>
    <col min="11015" max="11015" width="15.28515625" customWidth="1"/>
    <col min="11265" max="11265" width="2" customWidth="1"/>
    <col min="11266" max="11266" width="15" customWidth="1"/>
    <col min="11267" max="11267" width="15.85546875" customWidth="1"/>
    <col min="11268" max="11268" width="14.5703125" customWidth="1"/>
    <col min="11269" max="11269" width="13.5703125" customWidth="1"/>
    <col min="11270" max="11270" width="16.5703125" customWidth="1"/>
    <col min="11271" max="11271" width="15.28515625" customWidth="1"/>
    <col min="11521" max="11521" width="2" customWidth="1"/>
    <col min="11522" max="11522" width="15" customWidth="1"/>
    <col min="11523" max="11523" width="15.85546875" customWidth="1"/>
    <col min="11524" max="11524" width="14.5703125" customWidth="1"/>
    <col min="11525" max="11525" width="13.5703125" customWidth="1"/>
    <col min="11526" max="11526" width="16.5703125" customWidth="1"/>
    <col min="11527" max="11527" width="15.28515625" customWidth="1"/>
    <col min="11777" max="11777" width="2" customWidth="1"/>
    <col min="11778" max="11778" width="15" customWidth="1"/>
    <col min="11779" max="11779" width="15.85546875" customWidth="1"/>
    <col min="11780" max="11780" width="14.5703125" customWidth="1"/>
    <col min="11781" max="11781" width="13.5703125" customWidth="1"/>
    <col min="11782" max="11782" width="16.5703125" customWidth="1"/>
    <col min="11783" max="11783" width="15.28515625" customWidth="1"/>
    <col min="12033" max="12033" width="2" customWidth="1"/>
    <col min="12034" max="12034" width="15" customWidth="1"/>
    <col min="12035" max="12035" width="15.85546875" customWidth="1"/>
    <col min="12036" max="12036" width="14.5703125" customWidth="1"/>
    <col min="12037" max="12037" width="13.5703125" customWidth="1"/>
    <col min="12038" max="12038" width="16.5703125" customWidth="1"/>
    <col min="12039" max="12039" width="15.28515625" customWidth="1"/>
    <col min="12289" max="12289" width="2" customWidth="1"/>
    <col min="12290" max="12290" width="15" customWidth="1"/>
    <col min="12291" max="12291" width="15.85546875" customWidth="1"/>
    <col min="12292" max="12292" width="14.5703125" customWidth="1"/>
    <col min="12293" max="12293" width="13.5703125" customWidth="1"/>
    <col min="12294" max="12294" width="16.5703125" customWidth="1"/>
    <col min="12295" max="12295" width="15.28515625" customWidth="1"/>
    <col min="12545" max="12545" width="2" customWidth="1"/>
    <col min="12546" max="12546" width="15" customWidth="1"/>
    <col min="12547" max="12547" width="15.85546875" customWidth="1"/>
    <col min="12548" max="12548" width="14.5703125" customWidth="1"/>
    <col min="12549" max="12549" width="13.5703125" customWidth="1"/>
    <col min="12550" max="12550" width="16.5703125" customWidth="1"/>
    <col min="12551" max="12551" width="15.28515625" customWidth="1"/>
    <col min="12801" max="12801" width="2" customWidth="1"/>
    <col min="12802" max="12802" width="15" customWidth="1"/>
    <col min="12803" max="12803" width="15.85546875" customWidth="1"/>
    <col min="12804" max="12804" width="14.5703125" customWidth="1"/>
    <col min="12805" max="12805" width="13.5703125" customWidth="1"/>
    <col min="12806" max="12806" width="16.5703125" customWidth="1"/>
    <col min="12807" max="12807" width="15.28515625" customWidth="1"/>
    <col min="13057" max="13057" width="2" customWidth="1"/>
    <col min="13058" max="13058" width="15" customWidth="1"/>
    <col min="13059" max="13059" width="15.85546875" customWidth="1"/>
    <col min="13060" max="13060" width="14.5703125" customWidth="1"/>
    <col min="13061" max="13061" width="13.5703125" customWidth="1"/>
    <col min="13062" max="13062" width="16.5703125" customWidth="1"/>
    <col min="13063" max="13063" width="15.28515625" customWidth="1"/>
    <col min="13313" max="13313" width="2" customWidth="1"/>
    <col min="13314" max="13314" width="15" customWidth="1"/>
    <col min="13315" max="13315" width="15.85546875" customWidth="1"/>
    <col min="13316" max="13316" width="14.5703125" customWidth="1"/>
    <col min="13317" max="13317" width="13.5703125" customWidth="1"/>
    <col min="13318" max="13318" width="16.5703125" customWidth="1"/>
    <col min="13319" max="13319" width="15.28515625" customWidth="1"/>
    <col min="13569" max="13569" width="2" customWidth="1"/>
    <col min="13570" max="13570" width="15" customWidth="1"/>
    <col min="13571" max="13571" width="15.85546875" customWidth="1"/>
    <col min="13572" max="13572" width="14.5703125" customWidth="1"/>
    <col min="13573" max="13573" width="13.5703125" customWidth="1"/>
    <col min="13574" max="13574" width="16.5703125" customWidth="1"/>
    <col min="13575" max="13575" width="15.28515625" customWidth="1"/>
    <col min="13825" max="13825" width="2" customWidth="1"/>
    <col min="13826" max="13826" width="15" customWidth="1"/>
    <col min="13827" max="13827" width="15.85546875" customWidth="1"/>
    <col min="13828" max="13828" width="14.5703125" customWidth="1"/>
    <col min="13829" max="13829" width="13.5703125" customWidth="1"/>
    <col min="13830" max="13830" width="16.5703125" customWidth="1"/>
    <col min="13831" max="13831" width="15.28515625" customWidth="1"/>
    <col min="14081" max="14081" width="2" customWidth="1"/>
    <col min="14082" max="14082" width="15" customWidth="1"/>
    <col min="14083" max="14083" width="15.85546875" customWidth="1"/>
    <col min="14084" max="14084" width="14.5703125" customWidth="1"/>
    <col min="14085" max="14085" width="13.5703125" customWidth="1"/>
    <col min="14086" max="14086" width="16.5703125" customWidth="1"/>
    <col min="14087" max="14087" width="15.28515625" customWidth="1"/>
    <col min="14337" max="14337" width="2" customWidth="1"/>
    <col min="14338" max="14338" width="15" customWidth="1"/>
    <col min="14339" max="14339" width="15.85546875" customWidth="1"/>
    <col min="14340" max="14340" width="14.5703125" customWidth="1"/>
    <col min="14341" max="14341" width="13.5703125" customWidth="1"/>
    <col min="14342" max="14342" width="16.5703125" customWidth="1"/>
    <col min="14343" max="14343" width="15.28515625" customWidth="1"/>
    <col min="14593" max="14593" width="2" customWidth="1"/>
    <col min="14594" max="14594" width="15" customWidth="1"/>
    <col min="14595" max="14595" width="15.85546875" customWidth="1"/>
    <col min="14596" max="14596" width="14.5703125" customWidth="1"/>
    <col min="14597" max="14597" width="13.5703125" customWidth="1"/>
    <col min="14598" max="14598" width="16.5703125" customWidth="1"/>
    <col min="14599" max="14599" width="15.28515625" customWidth="1"/>
    <col min="14849" max="14849" width="2" customWidth="1"/>
    <col min="14850" max="14850" width="15" customWidth="1"/>
    <col min="14851" max="14851" width="15.85546875" customWidth="1"/>
    <col min="14852" max="14852" width="14.5703125" customWidth="1"/>
    <col min="14853" max="14853" width="13.5703125" customWidth="1"/>
    <col min="14854" max="14854" width="16.5703125" customWidth="1"/>
    <col min="14855" max="14855" width="15.28515625" customWidth="1"/>
    <col min="15105" max="15105" width="2" customWidth="1"/>
    <col min="15106" max="15106" width="15" customWidth="1"/>
    <col min="15107" max="15107" width="15.85546875" customWidth="1"/>
    <col min="15108" max="15108" width="14.5703125" customWidth="1"/>
    <col min="15109" max="15109" width="13.5703125" customWidth="1"/>
    <col min="15110" max="15110" width="16.5703125" customWidth="1"/>
    <col min="15111" max="15111" width="15.28515625" customWidth="1"/>
    <col min="15361" max="15361" width="2" customWidth="1"/>
    <col min="15362" max="15362" width="15" customWidth="1"/>
    <col min="15363" max="15363" width="15.85546875" customWidth="1"/>
    <col min="15364" max="15364" width="14.5703125" customWidth="1"/>
    <col min="15365" max="15365" width="13.5703125" customWidth="1"/>
    <col min="15366" max="15366" width="16.5703125" customWidth="1"/>
    <col min="15367" max="15367" width="15.28515625" customWidth="1"/>
    <col min="15617" max="15617" width="2" customWidth="1"/>
    <col min="15618" max="15618" width="15" customWidth="1"/>
    <col min="15619" max="15619" width="15.85546875" customWidth="1"/>
    <col min="15620" max="15620" width="14.5703125" customWidth="1"/>
    <col min="15621" max="15621" width="13.5703125" customWidth="1"/>
    <col min="15622" max="15622" width="16.5703125" customWidth="1"/>
    <col min="15623" max="15623" width="15.28515625" customWidth="1"/>
    <col min="15873" max="15873" width="2" customWidth="1"/>
    <col min="15874" max="15874" width="15" customWidth="1"/>
    <col min="15875" max="15875" width="15.85546875" customWidth="1"/>
    <col min="15876" max="15876" width="14.5703125" customWidth="1"/>
    <col min="15877" max="15877" width="13.5703125" customWidth="1"/>
    <col min="15878" max="15878" width="16.5703125" customWidth="1"/>
    <col min="15879" max="15879" width="15.28515625" customWidth="1"/>
    <col min="16129" max="16129" width="2" customWidth="1"/>
    <col min="16130" max="16130" width="15" customWidth="1"/>
    <col min="16131" max="16131" width="15.85546875" customWidth="1"/>
    <col min="16132" max="16132" width="14.5703125" customWidth="1"/>
    <col min="16133" max="16133" width="13.5703125" customWidth="1"/>
    <col min="16134" max="16134" width="16.5703125" customWidth="1"/>
    <col min="16135" max="16135" width="15.28515625" customWidth="1"/>
  </cols>
  <sheetData>
    <row r="1" spans="1:57" ht="24.75" customHeight="1" thickBot="1" x14ac:dyDescent="0.25">
      <c r="A1" s="1" t="s">
        <v>75</v>
      </c>
      <c r="B1" s="2"/>
      <c r="C1" s="2"/>
      <c r="D1" s="2"/>
      <c r="E1" s="2"/>
      <c r="F1" s="2"/>
      <c r="G1" s="2"/>
    </row>
    <row r="2" spans="1:57" ht="12.75" customHeight="1" x14ac:dyDescent="0.2">
      <c r="A2" s="3" t="s">
        <v>0</v>
      </c>
      <c r="B2" s="4"/>
      <c r="C2" s="5" t="str">
        <f>Rekapitulace!H1</f>
        <v>2</v>
      </c>
      <c r="D2" s="5" t="str">
        <f>Rekapitulace!G2</f>
        <v>Architektonicko-stavební řešení</v>
      </c>
      <c r="E2" s="6"/>
      <c r="F2" s="7" t="s">
        <v>1</v>
      </c>
      <c r="G2" s="8"/>
    </row>
    <row r="3" spans="1:57" ht="3" hidden="1" customHeight="1" x14ac:dyDescent="0.2">
      <c r="A3" s="9"/>
      <c r="B3" s="10"/>
      <c r="C3" s="11"/>
      <c r="D3" s="11"/>
      <c r="E3" s="12"/>
      <c r="F3" s="13"/>
      <c r="G3" s="14"/>
    </row>
    <row r="4" spans="1:57" ht="12" customHeight="1" x14ac:dyDescent="0.2">
      <c r="A4" s="15" t="s">
        <v>2</v>
      </c>
      <c r="B4" s="10"/>
      <c r="C4" s="11" t="s">
        <v>3</v>
      </c>
      <c r="D4" s="11"/>
      <c r="E4" s="12"/>
      <c r="F4" s="13" t="s">
        <v>4</v>
      </c>
      <c r="G4" s="16"/>
    </row>
    <row r="5" spans="1:57" ht="12.95" customHeight="1" x14ac:dyDescent="0.2">
      <c r="A5" s="17" t="s">
        <v>79</v>
      </c>
      <c r="B5" s="18"/>
      <c r="C5" s="19" t="s">
        <v>80</v>
      </c>
      <c r="D5" s="20"/>
      <c r="E5" s="18"/>
      <c r="F5" s="13" t="s">
        <v>6</v>
      </c>
      <c r="G5" s="14"/>
    </row>
    <row r="6" spans="1:57" ht="12.95" customHeight="1" x14ac:dyDescent="0.2">
      <c r="A6" s="15" t="s">
        <v>7</v>
      </c>
      <c r="B6" s="10"/>
      <c r="C6" s="11" t="s">
        <v>8</v>
      </c>
      <c r="D6" s="11"/>
      <c r="E6" s="12"/>
      <c r="F6" s="21" t="s">
        <v>9</v>
      </c>
      <c r="G6" s="22"/>
      <c r="O6" s="23"/>
    </row>
    <row r="7" spans="1:57" ht="12.95" customHeight="1" x14ac:dyDescent="0.2">
      <c r="A7" s="24" t="s">
        <v>77</v>
      </c>
      <c r="B7" s="25"/>
      <c r="C7" s="26" t="s">
        <v>78</v>
      </c>
      <c r="D7" s="27"/>
      <c r="E7" s="27"/>
      <c r="F7" s="28" t="s">
        <v>10</v>
      </c>
      <c r="G7" s="22">
        <f>IF(PocetMJ=0,,ROUND((F30+F32)/PocetMJ,1))</f>
        <v>0</v>
      </c>
    </row>
    <row r="8" spans="1:57" x14ac:dyDescent="0.2">
      <c r="A8" s="29" t="s">
        <v>11</v>
      </c>
      <c r="B8" s="13"/>
      <c r="C8" s="213" t="s">
        <v>353</v>
      </c>
      <c r="D8" s="213"/>
      <c r="E8" s="214"/>
      <c r="F8" s="30" t="s">
        <v>12</v>
      </c>
      <c r="G8" s="31"/>
      <c r="H8" s="32"/>
      <c r="I8" s="33"/>
    </row>
    <row r="9" spans="1:57" x14ac:dyDescent="0.2">
      <c r="A9" s="29" t="s">
        <v>13</v>
      </c>
      <c r="B9" s="13"/>
      <c r="C9" s="213" t="str">
        <f>Projektant</f>
        <v>KAPEGO PROJEKT s.r.o.</v>
      </c>
      <c r="D9" s="213"/>
      <c r="E9" s="214"/>
      <c r="F9" s="13"/>
      <c r="G9" s="34"/>
      <c r="H9" s="35"/>
    </row>
    <row r="10" spans="1:57" x14ac:dyDescent="0.2">
      <c r="A10" s="29" t="s">
        <v>14</v>
      </c>
      <c r="B10" s="13"/>
      <c r="C10" s="213"/>
      <c r="D10" s="213"/>
      <c r="E10" s="213"/>
      <c r="F10" s="36"/>
      <c r="G10" s="37"/>
      <c r="H10" s="38"/>
    </row>
    <row r="11" spans="1:57" ht="13.5" customHeight="1" x14ac:dyDescent="0.2">
      <c r="A11" s="29" t="s">
        <v>15</v>
      </c>
      <c r="B11" s="13"/>
      <c r="C11" s="213"/>
      <c r="D11" s="213"/>
      <c r="E11" s="213"/>
      <c r="F11" s="39" t="s">
        <v>16</v>
      </c>
      <c r="G11" s="40"/>
      <c r="H11" s="35"/>
      <c r="BA11" s="41"/>
      <c r="BB11" s="41"/>
      <c r="BC11" s="41"/>
      <c r="BD11" s="41"/>
      <c r="BE11" s="41"/>
    </row>
    <row r="12" spans="1:57" ht="12.75" customHeight="1" x14ac:dyDescent="0.2">
      <c r="A12" s="42" t="s">
        <v>17</v>
      </c>
      <c r="B12" s="10"/>
      <c r="C12" s="215"/>
      <c r="D12" s="215"/>
      <c r="E12" s="215"/>
      <c r="F12" s="43" t="s">
        <v>18</v>
      </c>
      <c r="G12" s="44"/>
      <c r="H12" s="35"/>
    </row>
    <row r="13" spans="1:57" ht="28.5" customHeight="1" thickBot="1" x14ac:dyDescent="0.25">
      <c r="A13" s="45" t="s">
        <v>19</v>
      </c>
      <c r="B13" s="46"/>
      <c r="C13" s="46"/>
      <c r="D13" s="46"/>
      <c r="E13" s="47"/>
      <c r="F13" s="47"/>
      <c r="G13" s="48"/>
      <c r="H13" s="35"/>
    </row>
    <row r="14" spans="1:57" ht="17.25" customHeight="1" thickBot="1" x14ac:dyDescent="0.25">
      <c r="A14" s="49" t="s">
        <v>20</v>
      </c>
      <c r="B14" s="50"/>
      <c r="C14" s="51"/>
      <c r="D14" s="52" t="s">
        <v>21</v>
      </c>
      <c r="E14" s="53"/>
      <c r="F14" s="53"/>
      <c r="G14" s="51"/>
    </row>
    <row r="15" spans="1:57" ht="15.95" customHeight="1" x14ac:dyDescent="0.2">
      <c r="A15" s="54"/>
      <c r="B15" s="55" t="s">
        <v>22</v>
      </c>
      <c r="C15" s="56">
        <f>HSV</f>
        <v>0</v>
      </c>
      <c r="D15" s="57" t="str">
        <f>Rekapitulace!A31</f>
        <v>Ztížené výrobní podmínky</v>
      </c>
      <c r="E15" s="58"/>
      <c r="F15" s="59"/>
      <c r="G15" s="56">
        <f>Rekapitulace!I31</f>
        <v>0</v>
      </c>
    </row>
    <row r="16" spans="1:57" ht="15.95" customHeight="1" x14ac:dyDescent="0.2">
      <c r="A16" s="54" t="s">
        <v>23</v>
      </c>
      <c r="B16" s="55" t="s">
        <v>24</v>
      </c>
      <c r="C16" s="56">
        <f>PSV</f>
        <v>0</v>
      </c>
      <c r="D16" s="9" t="str">
        <f>Rekapitulace!A32</f>
        <v>Oborová přirážka</v>
      </c>
      <c r="E16" s="60"/>
      <c r="F16" s="61"/>
      <c r="G16" s="56">
        <f>Rekapitulace!I32</f>
        <v>0</v>
      </c>
    </row>
    <row r="17" spans="1:7" ht="15.95" customHeight="1" x14ac:dyDescent="0.2">
      <c r="A17" s="54" t="s">
        <v>25</v>
      </c>
      <c r="B17" s="55" t="s">
        <v>26</v>
      </c>
      <c r="C17" s="56">
        <f>Mont</f>
        <v>0</v>
      </c>
      <c r="D17" s="9" t="str">
        <f>Rekapitulace!A33</f>
        <v>Přesun stavebních kapacit</v>
      </c>
      <c r="E17" s="60"/>
      <c r="F17" s="61"/>
      <c r="G17" s="56">
        <f>Rekapitulace!I33</f>
        <v>0</v>
      </c>
    </row>
    <row r="18" spans="1:7" ht="15.95" customHeight="1" x14ac:dyDescent="0.2">
      <c r="A18" s="62" t="s">
        <v>27</v>
      </c>
      <c r="B18" s="63" t="s">
        <v>28</v>
      </c>
      <c r="C18" s="56">
        <f>Dodavka</f>
        <v>0</v>
      </c>
      <c r="D18" s="9" t="str">
        <f>Rekapitulace!A34</f>
        <v>Mimostaveništní doprava</v>
      </c>
      <c r="E18" s="60"/>
      <c r="F18" s="61"/>
      <c r="G18" s="56">
        <f>Rekapitulace!I34</f>
        <v>0</v>
      </c>
    </row>
    <row r="19" spans="1:7" ht="15.95" customHeight="1" x14ac:dyDescent="0.2">
      <c r="A19" s="64" t="s">
        <v>29</v>
      </c>
      <c r="B19" s="55"/>
      <c r="C19" s="56">
        <f>SUM(C15:C18)</f>
        <v>0</v>
      </c>
      <c r="D19" s="9" t="str">
        <f>Rekapitulace!A35</f>
        <v>Zařízení staveniště</v>
      </c>
      <c r="E19" s="60"/>
      <c r="F19" s="61"/>
      <c r="G19" s="56">
        <f>Rekapitulace!I35</f>
        <v>0</v>
      </c>
    </row>
    <row r="20" spans="1:7" ht="15.95" customHeight="1" x14ac:dyDescent="0.2">
      <c r="A20" s="64"/>
      <c r="B20" s="55"/>
      <c r="C20" s="56"/>
      <c r="D20" s="9" t="str">
        <f>Rekapitulace!A36</f>
        <v>Provoz investora</v>
      </c>
      <c r="E20" s="60"/>
      <c r="F20" s="61"/>
      <c r="G20" s="56">
        <f>Rekapitulace!I36</f>
        <v>0</v>
      </c>
    </row>
    <row r="21" spans="1:7" ht="15.95" customHeight="1" x14ac:dyDescent="0.2">
      <c r="A21" s="64" t="s">
        <v>30</v>
      </c>
      <c r="B21" s="55"/>
      <c r="C21" s="56">
        <f>HZS</f>
        <v>0</v>
      </c>
      <c r="D21" s="9" t="str">
        <f>Rekapitulace!A37</f>
        <v>Kompletační činnost (IČD)</v>
      </c>
      <c r="E21" s="60"/>
      <c r="F21" s="61"/>
      <c r="G21" s="56">
        <f>Rekapitulace!I37</f>
        <v>0</v>
      </c>
    </row>
    <row r="22" spans="1:7" ht="15.95" customHeight="1" x14ac:dyDescent="0.2">
      <c r="A22" s="65" t="s">
        <v>31</v>
      </c>
      <c r="B22" s="66"/>
      <c r="C22" s="56">
        <f>C19+C21</f>
        <v>0</v>
      </c>
      <c r="D22" s="9" t="s">
        <v>32</v>
      </c>
      <c r="E22" s="60"/>
      <c r="F22" s="61"/>
      <c r="G22" s="56">
        <f>G23-SUM(G15:G21)</f>
        <v>0</v>
      </c>
    </row>
    <row r="23" spans="1:7" ht="15.95" customHeight="1" thickBot="1" x14ac:dyDescent="0.25">
      <c r="A23" s="216" t="s">
        <v>33</v>
      </c>
      <c r="B23" s="217"/>
      <c r="C23" s="67">
        <f>C22+G23</f>
        <v>0</v>
      </c>
      <c r="D23" s="68" t="s">
        <v>34</v>
      </c>
      <c r="E23" s="69"/>
      <c r="F23" s="70"/>
      <c r="G23" s="56">
        <f>VRN</f>
        <v>0</v>
      </c>
    </row>
    <row r="24" spans="1:7" x14ac:dyDescent="0.2">
      <c r="A24" s="71" t="s">
        <v>35</v>
      </c>
      <c r="B24" s="72"/>
      <c r="C24" s="73"/>
      <c r="D24" s="72" t="s">
        <v>36</v>
      </c>
      <c r="E24" s="72"/>
      <c r="F24" s="74" t="s">
        <v>37</v>
      </c>
      <c r="G24" s="75"/>
    </row>
    <row r="25" spans="1:7" x14ac:dyDescent="0.2">
      <c r="A25" s="65" t="s">
        <v>38</v>
      </c>
      <c r="B25" s="66"/>
      <c r="C25" s="76"/>
      <c r="D25" s="66" t="s">
        <v>38</v>
      </c>
      <c r="E25" s="77"/>
      <c r="F25" s="78" t="s">
        <v>38</v>
      </c>
      <c r="G25" s="79"/>
    </row>
    <row r="26" spans="1:7" ht="37.5" customHeight="1" x14ac:dyDescent="0.2">
      <c r="A26" s="65" t="s">
        <v>39</v>
      </c>
      <c r="B26" s="80"/>
      <c r="C26" s="206"/>
      <c r="D26" s="66" t="s">
        <v>39</v>
      </c>
      <c r="E26" s="77"/>
      <c r="F26" s="78" t="s">
        <v>39</v>
      </c>
      <c r="G26" s="79"/>
    </row>
    <row r="27" spans="1:7" x14ac:dyDescent="0.2">
      <c r="A27" s="65"/>
      <c r="B27" s="81"/>
      <c r="C27" s="76"/>
      <c r="D27" s="66"/>
      <c r="E27" s="77"/>
      <c r="F27" s="78"/>
      <c r="G27" s="79"/>
    </row>
    <row r="28" spans="1:7" x14ac:dyDescent="0.2">
      <c r="A28" s="65" t="s">
        <v>40</v>
      </c>
      <c r="B28" s="66"/>
      <c r="C28" s="76"/>
      <c r="D28" s="78" t="s">
        <v>41</v>
      </c>
      <c r="E28" s="76"/>
      <c r="F28" s="82" t="s">
        <v>41</v>
      </c>
      <c r="G28" s="79"/>
    </row>
    <row r="29" spans="1:7" ht="69" customHeight="1" x14ac:dyDescent="0.2">
      <c r="A29" s="65"/>
      <c r="B29" s="66"/>
      <c r="C29" s="83"/>
      <c r="D29" s="84"/>
      <c r="E29" s="83"/>
      <c r="F29" s="66"/>
      <c r="G29" s="79"/>
    </row>
    <row r="30" spans="1:7" x14ac:dyDescent="0.2">
      <c r="A30" s="85" t="s">
        <v>42</v>
      </c>
      <c r="B30" s="86"/>
      <c r="C30" s="87">
        <v>21</v>
      </c>
      <c r="D30" s="86" t="s">
        <v>43</v>
      </c>
      <c r="E30" s="88"/>
      <c r="F30" s="208">
        <f>C23-F32</f>
        <v>0</v>
      </c>
      <c r="G30" s="209"/>
    </row>
    <row r="31" spans="1:7" x14ac:dyDescent="0.2">
      <c r="A31" s="85" t="s">
        <v>44</v>
      </c>
      <c r="B31" s="86"/>
      <c r="C31" s="87">
        <f>SazbaDPH1</f>
        <v>21</v>
      </c>
      <c r="D31" s="86" t="s">
        <v>45</v>
      </c>
      <c r="E31" s="88"/>
      <c r="F31" s="208">
        <f>ROUND(PRODUCT(F30,C31/100),0)</f>
        <v>0</v>
      </c>
      <c r="G31" s="209"/>
    </row>
    <row r="32" spans="1:7" x14ac:dyDescent="0.2">
      <c r="A32" s="85" t="s">
        <v>42</v>
      </c>
      <c r="B32" s="86"/>
      <c r="C32" s="87">
        <v>0</v>
      </c>
      <c r="D32" s="86" t="s">
        <v>45</v>
      </c>
      <c r="E32" s="88"/>
      <c r="F32" s="208">
        <v>0</v>
      </c>
      <c r="G32" s="209"/>
    </row>
    <row r="33" spans="1:8" x14ac:dyDescent="0.2">
      <c r="A33" s="85" t="s">
        <v>44</v>
      </c>
      <c r="B33" s="89"/>
      <c r="C33" s="90">
        <f>SazbaDPH2</f>
        <v>0</v>
      </c>
      <c r="D33" s="86" t="s">
        <v>45</v>
      </c>
      <c r="E33" s="61"/>
      <c r="F33" s="208">
        <f>ROUND(PRODUCT(F32,C33/100),0)</f>
        <v>0</v>
      </c>
      <c r="G33" s="209"/>
    </row>
    <row r="34" spans="1:8" s="94" customFormat="1" ht="19.5" customHeight="1" thickBot="1" x14ac:dyDescent="0.3">
      <c r="A34" s="91" t="s">
        <v>46</v>
      </c>
      <c r="B34" s="92"/>
      <c r="C34" s="92"/>
      <c r="D34" s="92"/>
      <c r="E34" s="93"/>
      <c r="F34" s="210">
        <f>ROUND(SUM(F30:F33),0)</f>
        <v>0</v>
      </c>
      <c r="G34" s="211"/>
    </row>
    <row r="36" spans="1:8" x14ac:dyDescent="0.2">
      <c r="A36" s="95" t="s">
        <v>47</v>
      </c>
      <c r="B36" s="95"/>
      <c r="C36" s="95"/>
      <c r="D36" s="95"/>
      <c r="E36" s="95"/>
      <c r="F36" s="95"/>
      <c r="G36" s="95"/>
      <c r="H36" t="s">
        <v>5</v>
      </c>
    </row>
    <row r="37" spans="1:8" ht="14.25" customHeight="1" x14ac:dyDescent="0.2">
      <c r="A37" s="95"/>
      <c r="B37" s="212"/>
      <c r="C37" s="212"/>
      <c r="D37" s="212"/>
      <c r="E37" s="212"/>
      <c r="F37" s="212"/>
      <c r="G37" s="212"/>
      <c r="H37" t="s">
        <v>5</v>
      </c>
    </row>
    <row r="38" spans="1:8" ht="12.75" customHeight="1" x14ac:dyDescent="0.2">
      <c r="A38" s="96"/>
      <c r="B38" s="212"/>
      <c r="C38" s="212"/>
      <c r="D38" s="212"/>
      <c r="E38" s="212"/>
      <c r="F38" s="212"/>
      <c r="G38" s="212"/>
      <c r="H38" t="s">
        <v>5</v>
      </c>
    </row>
    <row r="39" spans="1:8" x14ac:dyDescent="0.2">
      <c r="A39" s="96"/>
      <c r="B39" s="212"/>
      <c r="C39" s="212"/>
      <c r="D39" s="212"/>
      <c r="E39" s="212"/>
      <c r="F39" s="212"/>
      <c r="G39" s="212"/>
      <c r="H39" t="s">
        <v>5</v>
      </c>
    </row>
    <row r="40" spans="1:8" x14ac:dyDescent="0.2">
      <c r="A40" s="96"/>
      <c r="B40" s="212"/>
      <c r="C40" s="212"/>
      <c r="D40" s="212"/>
      <c r="E40" s="212"/>
      <c r="F40" s="212"/>
      <c r="G40" s="212"/>
      <c r="H40" t="s">
        <v>5</v>
      </c>
    </row>
    <row r="41" spans="1:8" x14ac:dyDescent="0.2">
      <c r="A41" s="96"/>
      <c r="B41" s="212"/>
      <c r="C41" s="212"/>
      <c r="D41" s="212"/>
      <c r="E41" s="212"/>
      <c r="F41" s="212"/>
      <c r="G41" s="212"/>
      <c r="H41" t="s">
        <v>5</v>
      </c>
    </row>
    <row r="42" spans="1:8" x14ac:dyDescent="0.2">
      <c r="A42" s="96"/>
      <c r="B42" s="212"/>
      <c r="C42" s="212"/>
      <c r="D42" s="212"/>
      <c r="E42" s="212"/>
      <c r="F42" s="212"/>
      <c r="G42" s="212"/>
      <c r="H42" t="s">
        <v>5</v>
      </c>
    </row>
    <row r="43" spans="1:8" x14ac:dyDescent="0.2">
      <c r="A43" s="96"/>
      <c r="B43" s="212"/>
      <c r="C43" s="212"/>
      <c r="D43" s="212"/>
      <c r="E43" s="212"/>
      <c r="F43" s="212"/>
      <c r="G43" s="212"/>
      <c r="H43" t="s">
        <v>5</v>
      </c>
    </row>
    <row r="44" spans="1:8" x14ac:dyDescent="0.2">
      <c r="A44" s="96"/>
      <c r="B44" s="212"/>
      <c r="C44" s="212"/>
      <c r="D44" s="212"/>
      <c r="E44" s="212"/>
      <c r="F44" s="212"/>
      <c r="G44" s="212"/>
      <c r="H44" t="s">
        <v>5</v>
      </c>
    </row>
    <row r="45" spans="1:8" ht="0.75" customHeight="1" x14ac:dyDescent="0.2">
      <c r="A45" s="96"/>
      <c r="B45" s="212"/>
      <c r="C45" s="212"/>
      <c r="D45" s="212"/>
      <c r="E45" s="212"/>
      <c r="F45" s="212"/>
      <c r="G45" s="212"/>
      <c r="H45" t="s">
        <v>5</v>
      </c>
    </row>
    <row r="46" spans="1:8" x14ac:dyDescent="0.2">
      <c r="B46" s="207"/>
      <c r="C46" s="207"/>
      <c r="D46" s="207"/>
      <c r="E46" s="207"/>
      <c r="F46" s="207"/>
      <c r="G46" s="207"/>
    </row>
    <row r="47" spans="1:8" x14ac:dyDescent="0.2">
      <c r="B47" s="207"/>
      <c r="C47" s="207"/>
      <c r="D47" s="207"/>
      <c r="E47" s="207"/>
      <c r="F47" s="207"/>
      <c r="G47" s="207"/>
    </row>
    <row r="48" spans="1:8" x14ac:dyDescent="0.2">
      <c r="B48" s="207"/>
      <c r="C48" s="207"/>
      <c r="D48" s="207"/>
      <c r="E48" s="207"/>
      <c r="F48" s="207"/>
      <c r="G48" s="207"/>
    </row>
    <row r="49" spans="2:7" x14ac:dyDescent="0.2">
      <c r="B49" s="207"/>
      <c r="C49" s="207"/>
      <c r="D49" s="207"/>
      <c r="E49" s="207"/>
      <c r="F49" s="207"/>
      <c r="G49" s="207"/>
    </row>
    <row r="50" spans="2:7" x14ac:dyDescent="0.2">
      <c r="B50" s="207"/>
      <c r="C50" s="207"/>
      <c r="D50" s="207"/>
      <c r="E50" s="207"/>
      <c r="F50" s="207"/>
      <c r="G50" s="207"/>
    </row>
    <row r="51" spans="2:7" x14ac:dyDescent="0.2">
      <c r="B51" s="207"/>
      <c r="C51" s="207"/>
      <c r="D51" s="207"/>
      <c r="E51" s="207"/>
      <c r="F51" s="207"/>
      <c r="G51" s="207"/>
    </row>
    <row r="52" spans="2:7" x14ac:dyDescent="0.2">
      <c r="B52" s="207"/>
      <c r="C52" s="207"/>
      <c r="D52" s="207"/>
      <c r="E52" s="207"/>
      <c r="F52" s="207"/>
      <c r="G52" s="207"/>
    </row>
    <row r="53" spans="2:7" x14ac:dyDescent="0.2">
      <c r="B53" s="207"/>
      <c r="C53" s="207"/>
      <c r="D53" s="207"/>
      <c r="E53" s="207"/>
      <c r="F53" s="207"/>
      <c r="G53" s="207"/>
    </row>
    <row r="54" spans="2:7" x14ac:dyDescent="0.2">
      <c r="B54" s="207"/>
      <c r="C54" s="207"/>
      <c r="D54" s="207"/>
      <c r="E54" s="207"/>
      <c r="F54" s="207"/>
      <c r="G54" s="207"/>
    </row>
    <row r="55" spans="2:7" x14ac:dyDescent="0.2">
      <c r="B55" s="207"/>
      <c r="C55" s="207"/>
      <c r="D55" s="207"/>
      <c r="E55" s="207"/>
      <c r="F55" s="207"/>
      <c r="G55" s="207"/>
    </row>
  </sheetData>
  <mergeCells count="22">
    <mergeCell ref="B37:G45"/>
    <mergeCell ref="C8:E8"/>
    <mergeCell ref="C9:E9"/>
    <mergeCell ref="C10:E10"/>
    <mergeCell ref="C11:E11"/>
    <mergeCell ref="C12:E12"/>
    <mergeCell ref="A23:B23"/>
    <mergeCell ref="F30:G30"/>
    <mergeCell ref="F31:G31"/>
    <mergeCell ref="F32:G32"/>
    <mergeCell ref="F33:G33"/>
    <mergeCell ref="F34:G34"/>
    <mergeCell ref="B52:G52"/>
    <mergeCell ref="B53:G53"/>
    <mergeCell ref="B54:G54"/>
    <mergeCell ref="B55:G55"/>
    <mergeCell ref="B46:G46"/>
    <mergeCell ref="B47:G47"/>
    <mergeCell ref="B48:G48"/>
    <mergeCell ref="B49:G49"/>
    <mergeCell ref="B50:G50"/>
    <mergeCell ref="B51:G51"/>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dimension ref="A1:IV90"/>
  <sheetViews>
    <sheetView topLeftCell="A19" workbookViewId="0">
      <selection activeCell="H39" sqref="H39:I39"/>
    </sheetView>
  </sheetViews>
  <sheetFormatPr defaultRowHeight="12.75" x14ac:dyDescent="0.2"/>
  <cols>
    <col min="1" max="1" width="5.85546875" customWidth="1"/>
    <col min="2" max="2" width="6.140625" customWidth="1"/>
    <col min="3" max="3" width="11.42578125" customWidth="1"/>
    <col min="4" max="4" width="15.85546875" customWidth="1"/>
    <col min="5" max="5" width="11.28515625" customWidth="1"/>
    <col min="6" max="6" width="10.85546875" customWidth="1"/>
    <col min="7" max="7" width="11" customWidth="1"/>
    <col min="8" max="8" width="11.140625" customWidth="1"/>
    <col min="9" max="9" width="10.7109375" customWidth="1"/>
    <col min="257" max="257" width="5.85546875" customWidth="1"/>
    <col min="258" max="258" width="6.140625" customWidth="1"/>
    <col min="259" max="259" width="11.42578125" customWidth="1"/>
    <col min="260" max="260" width="15.85546875" customWidth="1"/>
    <col min="261" max="261" width="11.28515625" customWidth="1"/>
    <col min="262" max="262" width="10.85546875" customWidth="1"/>
    <col min="263" max="263" width="11" customWidth="1"/>
    <col min="264" max="264" width="11.140625" customWidth="1"/>
    <col min="265" max="265" width="10.7109375" customWidth="1"/>
    <col min="513" max="513" width="5.85546875" customWidth="1"/>
    <col min="514" max="514" width="6.140625" customWidth="1"/>
    <col min="515" max="515" width="11.42578125" customWidth="1"/>
    <col min="516" max="516" width="15.85546875" customWidth="1"/>
    <col min="517" max="517" width="11.28515625" customWidth="1"/>
    <col min="518" max="518" width="10.85546875" customWidth="1"/>
    <col min="519" max="519" width="11" customWidth="1"/>
    <col min="520" max="520" width="11.140625" customWidth="1"/>
    <col min="521" max="521" width="10.7109375" customWidth="1"/>
    <col min="769" max="769" width="5.85546875" customWidth="1"/>
    <col min="770" max="770" width="6.140625" customWidth="1"/>
    <col min="771" max="771" width="11.42578125" customWidth="1"/>
    <col min="772" max="772" width="15.85546875" customWidth="1"/>
    <col min="773" max="773" width="11.28515625" customWidth="1"/>
    <col min="774" max="774" width="10.85546875" customWidth="1"/>
    <col min="775" max="775" width="11" customWidth="1"/>
    <col min="776" max="776" width="11.140625" customWidth="1"/>
    <col min="777" max="777" width="10.7109375" customWidth="1"/>
    <col min="1025" max="1025" width="5.85546875" customWidth="1"/>
    <col min="1026" max="1026" width="6.140625" customWidth="1"/>
    <col min="1027" max="1027" width="11.42578125" customWidth="1"/>
    <col min="1028" max="1028" width="15.85546875" customWidth="1"/>
    <col min="1029" max="1029" width="11.28515625" customWidth="1"/>
    <col min="1030" max="1030" width="10.85546875" customWidth="1"/>
    <col min="1031" max="1031" width="11" customWidth="1"/>
    <col min="1032" max="1032" width="11.140625" customWidth="1"/>
    <col min="1033" max="1033" width="10.7109375" customWidth="1"/>
    <col min="1281" max="1281" width="5.85546875" customWidth="1"/>
    <col min="1282" max="1282" width="6.140625" customWidth="1"/>
    <col min="1283" max="1283" width="11.42578125" customWidth="1"/>
    <col min="1284" max="1284" width="15.85546875" customWidth="1"/>
    <col min="1285" max="1285" width="11.28515625" customWidth="1"/>
    <col min="1286" max="1286" width="10.85546875" customWidth="1"/>
    <col min="1287" max="1287" width="11" customWidth="1"/>
    <col min="1288" max="1288" width="11.140625" customWidth="1"/>
    <col min="1289" max="1289" width="10.7109375" customWidth="1"/>
    <col min="1537" max="1537" width="5.85546875" customWidth="1"/>
    <col min="1538" max="1538" width="6.140625" customWidth="1"/>
    <col min="1539" max="1539" width="11.42578125" customWidth="1"/>
    <col min="1540" max="1540" width="15.85546875" customWidth="1"/>
    <col min="1541" max="1541" width="11.28515625" customWidth="1"/>
    <col min="1542" max="1542" width="10.85546875" customWidth="1"/>
    <col min="1543" max="1543" width="11" customWidth="1"/>
    <col min="1544" max="1544" width="11.140625" customWidth="1"/>
    <col min="1545" max="1545" width="10.7109375" customWidth="1"/>
    <col min="1793" max="1793" width="5.85546875" customWidth="1"/>
    <col min="1794" max="1794" width="6.140625" customWidth="1"/>
    <col min="1795" max="1795" width="11.42578125" customWidth="1"/>
    <col min="1796" max="1796" width="15.85546875" customWidth="1"/>
    <col min="1797" max="1797" width="11.28515625" customWidth="1"/>
    <col min="1798" max="1798" width="10.85546875" customWidth="1"/>
    <col min="1799" max="1799" width="11" customWidth="1"/>
    <col min="1800" max="1800" width="11.140625" customWidth="1"/>
    <col min="1801" max="1801" width="10.7109375" customWidth="1"/>
    <col min="2049" max="2049" width="5.85546875" customWidth="1"/>
    <col min="2050" max="2050" width="6.140625" customWidth="1"/>
    <col min="2051" max="2051" width="11.42578125" customWidth="1"/>
    <col min="2052" max="2052" width="15.85546875" customWidth="1"/>
    <col min="2053" max="2053" width="11.28515625" customWidth="1"/>
    <col min="2054" max="2054" width="10.85546875" customWidth="1"/>
    <col min="2055" max="2055" width="11" customWidth="1"/>
    <col min="2056" max="2056" width="11.140625" customWidth="1"/>
    <col min="2057" max="2057" width="10.7109375" customWidth="1"/>
    <col min="2305" max="2305" width="5.85546875" customWidth="1"/>
    <col min="2306" max="2306" width="6.140625" customWidth="1"/>
    <col min="2307" max="2307" width="11.42578125" customWidth="1"/>
    <col min="2308" max="2308" width="15.85546875" customWidth="1"/>
    <col min="2309" max="2309" width="11.28515625" customWidth="1"/>
    <col min="2310" max="2310" width="10.85546875" customWidth="1"/>
    <col min="2311" max="2311" width="11" customWidth="1"/>
    <col min="2312" max="2312" width="11.140625" customWidth="1"/>
    <col min="2313" max="2313" width="10.7109375" customWidth="1"/>
    <col min="2561" max="2561" width="5.85546875" customWidth="1"/>
    <col min="2562" max="2562" width="6.140625" customWidth="1"/>
    <col min="2563" max="2563" width="11.42578125" customWidth="1"/>
    <col min="2564" max="2564" width="15.85546875" customWidth="1"/>
    <col min="2565" max="2565" width="11.28515625" customWidth="1"/>
    <col min="2566" max="2566" width="10.85546875" customWidth="1"/>
    <col min="2567" max="2567" width="11" customWidth="1"/>
    <col min="2568" max="2568" width="11.140625" customWidth="1"/>
    <col min="2569" max="2569" width="10.7109375" customWidth="1"/>
    <col min="2817" max="2817" width="5.85546875" customWidth="1"/>
    <col min="2818" max="2818" width="6.140625" customWidth="1"/>
    <col min="2819" max="2819" width="11.42578125" customWidth="1"/>
    <col min="2820" max="2820" width="15.85546875" customWidth="1"/>
    <col min="2821" max="2821" width="11.28515625" customWidth="1"/>
    <col min="2822" max="2822" width="10.85546875" customWidth="1"/>
    <col min="2823" max="2823" width="11" customWidth="1"/>
    <col min="2824" max="2824" width="11.140625" customWidth="1"/>
    <col min="2825" max="2825" width="10.7109375" customWidth="1"/>
    <col min="3073" max="3073" width="5.85546875" customWidth="1"/>
    <col min="3074" max="3074" width="6.140625" customWidth="1"/>
    <col min="3075" max="3075" width="11.42578125" customWidth="1"/>
    <col min="3076" max="3076" width="15.85546875" customWidth="1"/>
    <col min="3077" max="3077" width="11.28515625" customWidth="1"/>
    <col min="3078" max="3078" width="10.85546875" customWidth="1"/>
    <col min="3079" max="3079" width="11" customWidth="1"/>
    <col min="3080" max="3080" width="11.140625" customWidth="1"/>
    <col min="3081" max="3081" width="10.7109375" customWidth="1"/>
    <col min="3329" max="3329" width="5.85546875" customWidth="1"/>
    <col min="3330" max="3330" width="6.140625" customWidth="1"/>
    <col min="3331" max="3331" width="11.42578125" customWidth="1"/>
    <col min="3332" max="3332" width="15.85546875" customWidth="1"/>
    <col min="3333" max="3333" width="11.28515625" customWidth="1"/>
    <col min="3334" max="3334" width="10.85546875" customWidth="1"/>
    <col min="3335" max="3335" width="11" customWidth="1"/>
    <col min="3336" max="3336" width="11.140625" customWidth="1"/>
    <col min="3337" max="3337" width="10.7109375" customWidth="1"/>
    <col min="3585" max="3585" width="5.85546875" customWidth="1"/>
    <col min="3586" max="3586" width="6.140625" customWidth="1"/>
    <col min="3587" max="3587" width="11.42578125" customWidth="1"/>
    <col min="3588" max="3588" width="15.85546875" customWidth="1"/>
    <col min="3589" max="3589" width="11.28515625" customWidth="1"/>
    <col min="3590" max="3590" width="10.85546875" customWidth="1"/>
    <col min="3591" max="3591" width="11" customWidth="1"/>
    <col min="3592" max="3592" width="11.140625" customWidth="1"/>
    <col min="3593" max="3593" width="10.7109375" customWidth="1"/>
    <col min="3841" max="3841" width="5.85546875" customWidth="1"/>
    <col min="3842" max="3842" width="6.140625" customWidth="1"/>
    <col min="3843" max="3843" width="11.42578125" customWidth="1"/>
    <col min="3844" max="3844" width="15.85546875" customWidth="1"/>
    <col min="3845" max="3845" width="11.28515625" customWidth="1"/>
    <col min="3846" max="3846" width="10.85546875" customWidth="1"/>
    <col min="3847" max="3847" width="11" customWidth="1"/>
    <col min="3848" max="3848" width="11.140625" customWidth="1"/>
    <col min="3849" max="3849" width="10.7109375" customWidth="1"/>
    <col min="4097" max="4097" width="5.85546875" customWidth="1"/>
    <col min="4098" max="4098" width="6.140625" customWidth="1"/>
    <col min="4099" max="4099" width="11.42578125" customWidth="1"/>
    <col min="4100" max="4100" width="15.85546875" customWidth="1"/>
    <col min="4101" max="4101" width="11.28515625" customWidth="1"/>
    <col min="4102" max="4102" width="10.85546875" customWidth="1"/>
    <col min="4103" max="4103" width="11" customWidth="1"/>
    <col min="4104" max="4104" width="11.140625" customWidth="1"/>
    <col min="4105" max="4105" width="10.7109375" customWidth="1"/>
    <col min="4353" max="4353" width="5.85546875" customWidth="1"/>
    <col min="4354" max="4354" width="6.140625" customWidth="1"/>
    <col min="4355" max="4355" width="11.42578125" customWidth="1"/>
    <col min="4356" max="4356" width="15.85546875" customWidth="1"/>
    <col min="4357" max="4357" width="11.28515625" customWidth="1"/>
    <col min="4358" max="4358" width="10.85546875" customWidth="1"/>
    <col min="4359" max="4359" width="11" customWidth="1"/>
    <col min="4360" max="4360" width="11.140625" customWidth="1"/>
    <col min="4361" max="4361" width="10.7109375" customWidth="1"/>
    <col min="4609" max="4609" width="5.85546875" customWidth="1"/>
    <col min="4610" max="4610" width="6.140625" customWidth="1"/>
    <col min="4611" max="4611" width="11.42578125" customWidth="1"/>
    <col min="4612" max="4612" width="15.85546875" customWidth="1"/>
    <col min="4613" max="4613" width="11.28515625" customWidth="1"/>
    <col min="4614" max="4614" width="10.85546875" customWidth="1"/>
    <col min="4615" max="4615" width="11" customWidth="1"/>
    <col min="4616" max="4616" width="11.140625" customWidth="1"/>
    <col min="4617" max="4617" width="10.7109375" customWidth="1"/>
    <col min="4865" max="4865" width="5.85546875" customWidth="1"/>
    <col min="4866" max="4866" width="6.140625" customWidth="1"/>
    <col min="4867" max="4867" width="11.42578125" customWidth="1"/>
    <col min="4868" max="4868" width="15.85546875" customWidth="1"/>
    <col min="4869" max="4869" width="11.28515625" customWidth="1"/>
    <col min="4870" max="4870" width="10.85546875" customWidth="1"/>
    <col min="4871" max="4871" width="11" customWidth="1"/>
    <col min="4872" max="4872" width="11.140625" customWidth="1"/>
    <col min="4873" max="4873" width="10.7109375" customWidth="1"/>
    <col min="5121" max="5121" width="5.85546875" customWidth="1"/>
    <col min="5122" max="5122" width="6.140625" customWidth="1"/>
    <col min="5123" max="5123" width="11.42578125" customWidth="1"/>
    <col min="5124" max="5124" width="15.85546875" customWidth="1"/>
    <col min="5125" max="5125" width="11.28515625" customWidth="1"/>
    <col min="5126" max="5126" width="10.85546875" customWidth="1"/>
    <col min="5127" max="5127" width="11" customWidth="1"/>
    <col min="5128" max="5128" width="11.140625" customWidth="1"/>
    <col min="5129" max="5129" width="10.7109375" customWidth="1"/>
    <col min="5377" max="5377" width="5.85546875" customWidth="1"/>
    <col min="5378" max="5378" width="6.140625" customWidth="1"/>
    <col min="5379" max="5379" width="11.42578125" customWidth="1"/>
    <col min="5380" max="5380" width="15.85546875" customWidth="1"/>
    <col min="5381" max="5381" width="11.28515625" customWidth="1"/>
    <col min="5382" max="5382" width="10.85546875" customWidth="1"/>
    <col min="5383" max="5383" width="11" customWidth="1"/>
    <col min="5384" max="5384" width="11.140625" customWidth="1"/>
    <col min="5385" max="5385" width="10.7109375" customWidth="1"/>
    <col min="5633" max="5633" width="5.85546875" customWidth="1"/>
    <col min="5634" max="5634" width="6.140625" customWidth="1"/>
    <col min="5635" max="5635" width="11.42578125" customWidth="1"/>
    <col min="5636" max="5636" width="15.85546875" customWidth="1"/>
    <col min="5637" max="5637" width="11.28515625" customWidth="1"/>
    <col min="5638" max="5638" width="10.85546875" customWidth="1"/>
    <col min="5639" max="5639" width="11" customWidth="1"/>
    <col min="5640" max="5640" width="11.140625" customWidth="1"/>
    <col min="5641" max="5641" width="10.7109375" customWidth="1"/>
    <col min="5889" max="5889" width="5.85546875" customWidth="1"/>
    <col min="5890" max="5890" width="6.140625" customWidth="1"/>
    <col min="5891" max="5891" width="11.42578125" customWidth="1"/>
    <col min="5892" max="5892" width="15.85546875" customWidth="1"/>
    <col min="5893" max="5893" width="11.28515625" customWidth="1"/>
    <col min="5894" max="5894" width="10.85546875" customWidth="1"/>
    <col min="5895" max="5895" width="11" customWidth="1"/>
    <col min="5896" max="5896" width="11.140625" customWidth="1"/>
    <col min="5897" max="5897" width="10.7109375" customWidth="1"/>
    <col min="6145" max="6145" width="5.85546875" customWidth="1"/>
    <col min="6146" max="6146" width="6.140625" customWidth="1"/>
    <col min="6147" max="6147" width="11.42578125" customWidth="1"/>
    <col min="6148" max="6148" width="15.85546875" customWidth="1"/>
    <col min="6149" max="6149" width="11.28515625" customWidth="1"/>
    <col min="6150" max="6150" width="10.85546875" customWidth="1"/>
    <col min="6151" max="6151" width="11" customWidth="1"/>
    <col min="6152" max="6152" width="11.140625" customWidth="1"/>
    <col min="6153" max="6153" width="10.7109375" customWidth="1"/>
    <col min="6401" max="6401" width="5.85546875" customWidth="1"/>
    <col min="6402" max="6402" width="6.140625" customWidth="1"/>
    <col min="6403" max="6403" width="11.42578125" customWidth="1"/>
    <col min="6404" max="6404" width="15.85546875" customWidth="1"/>
    <col min="6405" max="6405" width="11.28515625" customWidth="1"/>
    <col min="6406" max="6406" width="10.85546875" customWidth="1"/>
    <col min="6407" max="6407" width="11" customWidth="1"/>
    <col min="6408" max="6408" width="11.140625" customWidth="1"/>
    <col min="6409" max="6409" width="10.7109375" customWidth="1"/>
    <col min="6657" max="6657" width="5.85546875" customWidth="1"/>
    <col min="6658" max="6658" width="6.140625" customWidth="1"/>
    <col min="6659" max="6659" width="11.42578125" customWidth="1"/>
    <col min="6660" max="6660" width="15.85546875" customWidth="1"/>
    <col min="6661" max="6661" width="11.28515625" customWidth="1"/>
    <col min="6662" max="6662" width="10.85546875" customWidth="1"/>
    <col min="6663" max="6663" width="11" customWidth="1"/>
    <col min="6664" max="6664" width="11.140625" customWidth="1"/>
    <col min="6665" max="6665" width="10.7109375" customWidth="1"/>
    <col min="6913" max="6913" width="5.85546875" customWidth="1"/>
    <col min="6914" max="6914" width="6.140625" customWidth="1"/>
    <col min="6915" max="6915" width="11.42578125" customWidth="1"/>
    <col min="6916" max="6916" width="15.85546875" customWidth="1"/>
    <col min="6917" max="6917" width="11.28515625" customWidth="1"/>
    <col min="6918" max="6918" width="10.85546875" customWidth="1"/>
    <col min="6919" max="6919" width="11" customWidth="1"/>
    <col min="6920" max="6920" width="11.140625" customWidth="1"/>
    <col min="6921" max="6921" width="10.7109375" customWidth="1"/>
    <col min="7169" max="7169" width="5.85546875" customWidth="1"/>
    <col min="7170" max="7170" width="6.140625" customWidth="1"/>
    <col min="7171" max="7171" width="11.42578125" customWidth="1"/>
    <col min="7172" max="7172" width="15.85546875" customWidth="1"/>
    <col min="7173" max="7173" width="11.28515625" customWidth="1"/>
    <col min="7174" max="7174" width="10.85546875" customWidth="1"/>
    <col min="7175" max="7175" width="11" customWidth="1"/>
    <col min="7176" max="7176" width="11.140625" customWidth="1"/>
    <col min="7177" max="7177" width="10.7109375" customWidth="1"/>
    <col min="7425" max="7425" width="5.85546875" customWidth="1"/>
    <col min="7426" max="7426" width="6.140625" customWidth="1"/>
    <col min="7427" max="7427" width="11.42578125" customWidth="1"/>
    <col min="7428" max="7428" width="15.85546875" customWidth="1"/>
    <col min="7429" max="7429" width="11.28515625" customWidth="1"/>
    <col min="7430" max="7430" width="10.85546875" customWidth="1"/>
    <col min="7431" max="7431" width="11" customWidth="1"/>
    <col min="7432" max="7432" width="11.140625" customWidth="1"/>
    <col min="7433" max="7433" width="10.7109375" customWidth="1"/>
    <col min="7681" max="7681" width="5.85546875" customWidth="1"/>
    <col min="7682" max="7682" width="6.140625" customWidth="1"/>
    <col min="7683" max="7683" width="11.42578125" customWidth="1"/>
    <col min="7684" max="7684" width="15.85546875" customWidth="1"/>
    <col min="7685" max="7685" width="11.28515625" customWidth="1"/>
    <col min="7686" max="7686" width="10.85546875" customWidth="1"/>
    <col min="7687" max="7687" width="11" customWidth="1"/>
    <col min="7688" max="7688" width="11.140625" customWidth="1"/>
    <col min="7689" max="7689" width="10.7109375" customWidth="1"/>
    <col min="7937" max="7937" width="5.85546875" customWidth="1"/>
    <col min="7938" max="7938" width="6.140625" customWidth="1"/>
    <col min="7939" max="7939" width="11.42578125" customWidth="1"/>
    <col min="7940" max="7940" width="15.85546875" customWidth="1"/>
    <col min="7941" max="7941" width="11.28515625" customWidth="1"/>
    <col min="7942" max="7942" width="10.85546875" customWidth="1"/>
    <col min="7943" max="7943" width="11" customWidth="1"/>
    <col min="7944" max="7944" width="11.140625" customWidth="1"/>
    <col min="7945" max="7945" width="10.7109375" customWidth="1"/>
    <col min="8193" max="8193" width="5.85546875" customWidth="1"/>
    <col min="8194" max="8194" width="6.140625" customWidth="1"/>
    <col min="8195" max="8195" width="11.42578125" customWidth="1"/>
    <col min="8196" max="8196" width="15.85546875" customWidth="1"/>
    <col min="8197" max="8197" width="11.28515625" customWidth="1"/>
    <col min="8198" max="8198" width="10.85546875" customWidth="1"/>
    <col min="8199" max="8199" width="11" customWidth="1"/>
    <col min="8200" max="8200" width="11.140625" customWidth="1"/>
    <col min="8201" max="8201" width="10.7109375" customWidth="1"/>
    <col min="8449" max="8449" width="5.85546875" customWidth="1"/>
    <col min="8450" max="8450" width="6.140625" customWidth="1"/>
    <col min="8451" max="8451" width="11.42578125" customWidth="1"/>
    <col min="8452" max="8452" width="15.85546875" customWidth="1"/>
    <col min="8453" max="8453" width="11.28515625" customWidth="1"/>
    <col min="8454" max="8454" width="10.85546875" customWidth="1"/>
    <col min="8455" max="8455" width="11" customWidth="1"/>
    <col min="8456" max="8456" width="11.140625" customWidth="1"/>
    <col min="8457" max="8457" width="10.7109375" customWidth="1"/>
    <col min="8705" max="8705" width="5.85546875" customWidth="1"/>
    <col min="8706" max="8706" width="6.140625" customWidth="1"/>
    <col min="8707" max="8707" width="11.42578125" customWidth="1"/>
    <col min="8708" max="8708" width="15.85546875" customWidth="1"/>
    <col min="8709" max="8709" width="11.28515625" customWidth="1"/>
    <col min="8710" max="8710" width="10.85546875" customWidth="1"/>
    <col min="8711" max="8711" width="11" customWidth="1"/>
    <col min="8712" max="8712" width="11.140625" customWidth="1"/>
    <col min="8713" max="8713" width="10.7109375" customWidth="1"/>
    <col min="8961" max="8961" width="5.85546875" customWidth="1"/>
    <col min="8962" max="8962" width="6.140625" customWidth="1"/>
    <col min="8963" max="8963" width="11.42578125" customWidth="1"/>
    <col min="8964" max="8964" width="15.85546875" customWidth="1"/>
    <col min="8965" max="8965" width="11.28515625" customWidth="1"/>
    <col min="8966" max="8966" width="10.85546875" customWidth="1"/>
    <col min="8967" max="8967" width="11" customWidth="1"/>
    <col min="8968" max="8968" width="11.140625" customWidth="1"/>
    <col min="8969" max="8969" width="10.7109375" customWidth="1"/>
    <col min="9217" max="9217" width="5.85546875" customWidth="1"/>
    <col min="9218" max="9218" width="6.140625" customWidth="1"/>
    <col min="9219" max="9219" width="11.42578125" customWidth="1"/>
    <col min="9220" max="9220" width="15.85546875" customWidth="1"/>
    <col min="9221" max="9221" width="11.28515625" customWidth="1"/>
    <col min="9222" max="9222" width="10.85546875" customWidth="1"/>
    <col min="9223" max="9223" width="11" customWidth="1"/>
    <col min="9224" max="9224" width="11.140625" customWidth="1"/>
    <col min="9225" max="9225" width="10.7109375" customWidth="1"/>
    <col min="9473" max="9473" width="5.85546875" customWidth="1"/>
    <col min="9474" max="9474" width="6.140625" customWidth="1"/>
    <col min="9475" max="9475" width="11.42578125" customWidth="1"/>
    <col min="9476" max="9476" width="15.85546875" customWidth="1"/>
    <col min="9477" max="9477" width="11.28515625" customWidth="1"/>
    <col min="9478" max="9478" width="10.85546875" customWidth="1"/>
    <col min="9479" max="9479" width="11" customWidth="1"/>
    <col min="9480" max="9480" width="11.140625" customWidth="1"/>
    <col min="9481" max="9481" width="10.7109375" customWidth="1"/>
    <col min="9729" max="9729" width="5.85546875" customWidth="1"/>
    <col min="9730" max="9730" width="6.140625" customWidth="1"/>
    <col min="9731" max="9731" width="11.42578125" customWidth="1"/>
    <col min="9732" max="9732" width="15.85546875" customWidth="1"/>
    <col min="9733" max="9733" width="11.28515625" customWidth="1"/>
    <col min="9734" max="9734" width="10.85546875" customWidth="1"/>
    <col min="9735" max="9735" width="11" customWidth="1"/>
    <col min="9736" max="9736" width="11.140625" customWidth="1"/>
    <col min="9737" max="9737" width="10.7109375" customWidth="1"/>
    <col min="9985" max="9985" width="5.85546875" customWidth="1"/>
    <col min="9986" max="9986" width="6.140625" customWidth="1"/>
    <col min="9987" max="9987" width="11.42578125" customWidth="1"/>
    <col min="9988" max="9988" width="15.85546875" customWidth="1"/>
    <col min="9989" max="9989" width="11.28515625" customWidth="1"/>
    <col min="9990" max="9990" width="10.85546875" customWidth="1"/>
    <col min="9991" max="9991" width="11" customWidth="1"/>
    <col min="9992" max="9992" width="11.140625" customWidth="1"/>
    <col min="9993" max="9993" width="10.7109375" customWidth="1"/>
    <col min="10241" max="10241" width="5.85546875" customWidth="1"/>
    <col min="10242" max="10242" width="6.140625" customWidth="1"/>
    <col min="10243" max="10243" width="11.42578125" customWidth="1"/>
    <col min="10244" max="10244" width="15.85546875" customWidth="1"/>
    <col min="10245" max="10245" width="11.28515625" customWidth="1"/>
    <col min="10246" max="10246" width="10.85546875" customWidth="1"/>
    <col min="10247" max="10247" width="11" customWidth="1"/>
    <col min="10248" max="10248" width="11.140625" customWidth="1"/>
    <col min="10249" max="10249" width="10.7109375" customWidth="1"/>
    <col min="10497" max="10497" width="5.85546875" customWidth="1"/>
    <col min="10498" max="10498" width="6.140625" customWidth="1"/>
    <col min="10499" max="10499" width="11.42578125" customWidth="1"/>
    <col min="10500" max="10500" width="15.85546875" customWidth="1"/>
    <col min="10501" max="10501" width="11.28515625" customWidth="1"/>
    <col min="10502" max="10502" width="10.85546875" customWidth="1"/>
    <col min="10503" max="10503" width="11" customWidth="1"/>
    <col min="10504" max="10504" width="11.140625" customWidth="1"/>
    <col min="10505" max="10505" width="10.7109375" customWidth="1"/>
    <col min="10753" max="10753" width="5.85546875" customWidth="1"/>
    <col min="10754" max="10754" width="6.140625" customWidth="1"/>
    <col min="10755" max="10755" width="11.42578125" customWidth="1"/>
    <col min="10756" max="10756" width="15.85546875" customWidth="1"/>
    <col min="10757" max="10757" width="11.28515625" customWidth="1"/>
    <col min="10758" max="10758" width="10.85546875" customWidth="1"/>
    <col min="10759" max="10759" width="11" customWidth="1"/>
    <col min="10760" max="10760" width="11.140625" customWidth="1"/>
    <col min="10761" max="10761" width="10.7109375" customWidth="1"/>
    <col min="11009" max="11009" width="5.85546875" customWidth="1"/>
    <col min="11010" max="11010" width="6.140625" customWidth="1"/>
    <col min="11011" max="11011" width="11.42578125" customWidth="1"/>
    <col min="11012" max="11012" width="15.85546875" customWidth="1"/>
    <col min="11013" max="11013" width="11.28515625" customWidth="1"/>
    <col min="11014" max="11014" width="10.85546875" customWidth="1"/>
    <col min="11015" max="11015" width="11" customWidth="1"/>
    <col min="11016" max="11016" width="11.140625" customWidth="1"/>
    <col min="11017" max="11017" width="10.7109375" customWidth="1"/>
    <col min="11265" max="11265" width="5.85546875" customWidth="1"/>
    <col min="11266" max="11266" width="6.140625" customWidth="1"/>
    <col min="11267" max="11267" width="11.42578125" customWidth="1"/>
    <col min="11268" max="11268" width="15.85546875" customWidth="1"/>
    <col min="11269" max="11269" width="11.28515625" customWidth="1"/>
    <col min="11270" max="11270" width="10.85546875" customWidth="1"/>
    <col min="11271" max="11271" width="11" customWidth="1"/>
    <col min="11272" max="11272" width="11.140625" customWidth="1"/>
    <col min="11273" max="11273" width="10.7109375" customWidth="1"/>
    <col min="11521" max="11521" width="5.85546875" customWidth="1"/>
    <col min="11522" max="11522" width="6.140625" customWidth="1"/>
    <col min="11523" max="11523" width="11.42578125" customWidth="1"/>
    <col min="11524" max="11524" width="15.85546875" customWidth="1"/>
    <col min="11525" max="11525" width="11.28515625" customWidth="1"/>
    <col min="11526" max="11526" width="10.85546875" customWidth="1"/>
    <col min="11527" max="11527" width="11" customWidth="1"/>
    <col min="11528" max="11528" width="11.140625" customWidth="1"/>
    <col min="11529" max="11529" width="10.7109375" customWidth="1"/>
    <col min="11777" max="11777" width="5.85546875" customWidth="1"/>
    <col min="11778" max="11778" width="6.140625" customWidth="1"/>
    <col min="11779" max="11779" width="11.42578125" customWidth="1"/>
    <col min="11780" max="11780" width="15.85546875" customWidth="1"/>
    <col min="11781" max="11781" width="11.28515625" customWidth="1"/>
    <col min="11782" max="11782" width="10.85546875" customWidth="1"/>
    <col min="11783" max="11783" width="11" customWidth="1"/>
    <col min="11784" max="11784" width="11.140625" customWidth="1"/>
    <col min="11785" max="11785" width="10.7109375" customWidth="1"/>
    <col min="12033" max="12033" width="5.85546875" customWidth="1"/>
    <col min="12034" max="12034" width="6.140625" customWidth="1"/>
    <col min="12035" max="12035" width="11.42578125" customWidth="1"/>
    <col min="12036" max="12036" width="15.85546875" customWidth="1"/>
    <col min="12037" max="12037" width="11.28515625" customWidth="1"/>
    <col min="12038" max="12038" width="10.85546875" customWidth="1"/>
    <col min="12039" max="12039" width="11" customWidth="1"/>
    <col min="12040" max="12040" width="11.140625" customWidth="1"/>
    <col min="12041" max="12041" width="10.7109375" customWidth="1"/>
    <col min="12289" max="12289" width="5.85546875" customWidth="1"/>
    <col min="12290" max="12290" width="6.140625" customWidth="1"/>
    <col min="12291" max="12291" width="11.42578125" customWidth="1"/>
    <col min="12292" max="12292" width="15.85546875" customWidth="1"/>
    <col min="12293" max="12293" width="11.28515625" customWidth="1"/>
    <col min="12294" max="12294" width="10.85546875" customWidth="1"/>
    <col min="12295" max="12295" width="11" customWidth="1"/>
    <col min="12296" max="12296" width="11.140625" customWidth="1"/>
    <col min="12297" max="12297" width="10.7109375" customWidth="1"/>
    <col min="12545" max="12545" width="5.85546875" customWidth="1"/>
    <col min="12546" max="12546" width="6.140625" customWidth="1"/>
    <col min="12547" max="12547" width="11.42578125" customWidth="1"/>
    <col min="12548" max="12548" width="15.85546875" customWidth="1"/>
    <col min="12549" max="12549" width="11.28515625" customWidth="1"/>
    <col min="12550" max="12550" width="10.85546875" customWidth="1"/>
    <col min="12551" max="12551" width="11" customWidth="1"/>
    <col min="12552" max="12552" width="11.140625" customWidth="1"/>
    <col min="12553" max="12553" width="10.7109375" customWidth="1"/>
    <col min="12801" max="12801" width="5.85546875" customWidth="1"/>
    <col min="12802" max="12802" width="6.140625" customWidth="1"/>
    <col min="12803" max="12803" width="11.42578125" customWidth="1"/>
    <col min="12804" max="12804" width="15.85546875" customWidth="1"/>
    <col min="12805" max="12805" width="11.28515625" customWidth="1"/>
    <col min="12806" max="12806" width="10.85546875" customWidth="1"/>
    <col min="12807" max="12807" width="11" customWidth="1"/>
    <col min="12808" max="12808" width="11.140625" customWidth="1"/>
    <col min="12809" max="12809" width="10.7109375" customWidth="1"/>
    <col min="13057" max="13057" width="5.85546875" customWidth="1"/>
    <col min="13058" max="13058" width="6.140625" customWidth="1"/>
    <col min="13059" max="13059" width="11.42578125" customWidth="1"/>
    <col min="13060" max="13060" width="15.85546875" customWidth="1"/>
    <col min="13061" max="13061" width="11.28515625" customWidth="1"/>
    <col min="13062" max="13062" width="10.85546875" customWidth="1"/>
    <col min="13063" max="13063" width="11" customWidth="1"/>
    <col min="13064" max="13064" width="11.140625" customWidth="1"/>
    <col min="13065" max="13065" width="10.7109375" customWidth="1"/>
    <col min="13313" max="13313" width="5.85546875" customWidth="1"/>
    <col min="13314" max="13314" width="6.140625" customWidth="1"/>
    <col min="13315" max="13315" width="11.42578125" customWidth="1"/>
    <col min="13316" max="13316" width="15.85546875" customWidth="1"/>
    <col min="13317" max="13317" width="11.28515625" customWidth="1"/>
    <col min="13318" max="13318" width="10.85546875" customWidth="1"/>
    <col min="13319" max="13319" width="11" customWidth="1"/>
    <col min="13320" max="13320" width="11.140625" customWidth="1"/>
    <col min="13321" max="13321" width="10.7109375" customWidth="1"/>
    <col min="13569" max="13569" width="5.85546875" customWidth="1"/>
    <col min="13570" max="13570" width="6.140625" customWidth="1"/>
    <col min="13571" max="13571" width="11.42578125" customWidth="1"/>
    <col min="13572" max="13572" width="15.85546875" customWidth="1"/>
    <col min="13573" max="13573" width="11.28515625" customWidth="1"/>
    <col min="13574" max="13574" width="10.85546875" customWidth="1"/>
    <col min="13575" max="13575" width="11" customWidth="1"/>
    <col min="13576" max="13576" width="11.140625" customWidth="1"/>
    <col min="13577" max="13577" width="10.7109375" customWidth="1"/>
    <col min="13825" max="13825" width="5.85546875" customWidth="1"/>
    <col min="13826" max="13826" width="6.140625" customWidth="1"/>
    <col min="13827" max="13827" width="11.42578125" customWidth="1"/>
    <col min="13828" max="13828" width="15.85546875" customWidth="1"/>
    <col min="13829" max="13829" width="11.28515625" customWidth="1"/>
    <col min="13830" max="13830" width="10.85546875" customWidth="1"/>
    <col min="13831" max="13831" width="11" customWidth="1"/>
    <col min="13832" max="13832" width="11.140625" customWidth="1"/>
    <col min="13833" max="13833" width="10.7109375" customWidth="1"/>
    <col min="14081" max="14081" width="5.85546875" customWidth="1"/>
    <col min="14082" max="14082" width="6.140625" customWidth="1"/>
    <col min="14083" max="14083" width="11.42578125" customWidth="1"/>
    <col min="14084" max="14084" width="15.85546875" customWidth="1"/>
    <col min="14085" max="14085" width="11.28515625" customWidth="1"/>
    <col min="14086" max="14086" width="10.85546875" customWidth="1"/>
    <col min="14087" max="14087" width="11" customWidth="1"/>
    <col min="14088" max="14088" width="11.140625" customWidth="1"/>
    <col min="14089" max="14089" width="10.7109375" customWidth="1"/>
    <col min="14337" max="14337" width="5.85546875" customWidth="1"/>
    <col min="14338" max="14338" width="6.140625" customWidth="1"/>
    <col min="14339" max="14339" width="11.42578125" customWidth="1"/>
    <col min="14340" max="14340" width="15.85546875" customWidth="1"/>
    <col min="14341" max="14341" width="11.28515625" customWidth="1"/>
    <col min="14342" max="14342" width="10.85546875" customWidth="1"/>
    <col min="14343" max="14343" width="11" customWidth="1"/>
    <col min="14344" max="14344" width="11.140625" customWidth="1"/>
    <col min="14345" max="14345" width="10.7109375" customWidth="1"/>
    <col min="14593" max="14593" width="5.85546875" customWidth="1"/>
    <col min="14594" max="14594" width="6.140625" customWidth="1"/>
    <col min="14595" max="14595" width="11.42578125" customWidth="1"/>
    <col min="14596" max="14596" width="15.85546875" customWidth="1"/>
    <col min="14597" max="14597" width="11.28515625" customWidth="1"/>
    <col min="14598" max="14598" width="10.85546875" customWidth="1"/>
    <col min="14599" max="14599" width="11" customWidth="1"/>
    <col min="14600" max="14600" width="11.140625" customWidth="1"/>
    <col min="14601" max="14601" width="10.7109375" customWidth="1"/>
    <col min="14849" max="14849" width="5.85546875" customWidth="1"/>
    <col min="14850" max="14850" width="6.140625" customWidth="1"/>
    <col min="14851" max="14851" width="11.42578125" customWidth="1"/>
    <col min="14852" max="14852" width="15.85546875" customWidth="1"/>
    <col min="14853" max="14853" width="11.28515625" customWidth="1"/>
    <col min="14854" max="14854" width="10.85546875" customWidth="1"/>
    <col min="14855" max="14855" width="11" customWidth="1"/>
    <col min="14856" max="14856" width="11.140625" customWidth="1"/>
    <col min="14857" max="14857" width="10.7109375" customWidth="1"/>
    <col min="15105" max="15105" width="5.85546875" customWidth="1"/>
    <col min="15106" max="15106" width="6.140625" customWidth="1"/>
    <col min="15107" max="15107" width="11.42578125" customWidth="1"/>
    <col min="15108" max="15108" width="15.85546875" customWidth="1"/>
    <col min="15109" max="15109" width="11.28515625" customWidth="1"/>
    <col min="15110" max="15110" width="10.85546875" customWidth="1"/>
    <col min="15111" max="15111" width="11" customWidth="1"/>
    <col min="15112" max="15112" width="11.140625" customWidth="1"/>
    <col min="15113" max="15113" width="10.7109375" customWidth="1"/>
    <col min="15361" max="15361" width="5.85546875" customWidth="1"/>
    <col min="15362" max="15362" width="6.140625" customWidth="1"/>
    <col min="15363" max="15363" width="11.42578125" customWidth="1"/>
    <col min="15364" max="15364" width="15.85546875" customWidth="1"/>
    <col min="15365" max="15365" width="11.28515625" customWidth="1"/>
    <col min="15366" max="15366" width="10.85546875" customWidth="1"/>
    <col min="15367" max="15367" width="11" customWidth="1"/>
    <col min="15368" max="15368" width="11.140625" customWidth="1"/>
    <col min="15369" max="15369" width="10.7109375" customWidth="1"/>
    <col min="15617" max="15617" width="5.85546875" customWidth="1"/>
    <col min="15618" max="15618" width="6.140625" customWidth="1"/>
    <col min="15619" max="15619" width="11.42578125" customWidth="1"/>
    <col min="15620" max="15620" width="15.85546875" customWidth="1"/>
    <col min="15621" max="15621" width="11.28515625" customWidth="1"/>
    <col min="15622" max="15622" width="10.85546875" customWidth="1"/>
    <col min="15623" max="15623" width="11" customWidth="1"/>
    <col min="15624" max="15624" width="11.140625" customWidth="1"/>
    <col min="15625" max="15625" width="10.7109375" customWidth="1"/>
    <col min="15873" max="15873" width="5.85546875" customWidth="1"/>
    <col min="15874" max="15874" width="6.140625" customWidth="1"/>
    <col min="15875" max="15875" width="11.42578125" customWidth="1"/>
    <col min="15876" max="15876" width="15.85546875" customWidth="1"/>
    <col min="15877" max="15877" width="11.28515625" customWidth="1"/>
    <col min="15878" max="15878" width="10.85546875" customWidth="1"/>
    <col min="15879" max="15879" width="11" customWidth="1"/>
    <col min="15880" max="15880" width="11.140625" customWidth="1"/>
    <col min="15881" max="15881" width="10.7109375" customWidth="1"/>
    <col min="16129" max="16129" width="5.85546875" customWidth="1"/>
    <col min="16130" max="16130" width="6.140625" customWidth="1"/>
    <col min="16131" max="16131" width="11.42578125" customWidth="1"/>
    <col min="16132" max="16132" width="15.85546875" customWidth="1"/>
    <col min="16133" max="16133" width="11.28515625" customWidth="1"/>
    <col min="16134" max="16134" width="10.85546875" customWidth="1"/>
    <col min="16135" max="16135" width="11" customWidth="1"/>
    <col min="16136" max="16136" width="11.140625" customWidth="1"/>
    <col min="16137" max="16137" width="10.7109375" customWidth="1"/>
  </cols>
  <sheetData>
    <row r="1" spans="1:9" ht="13.5" thickTop="1" x14ac:dyDescent="0.2">
      <c r="A1" s="218" t="s">
        <v>48</v>
      </c>
      <c r="B1" s="219"/>
      <c r="C1" s="97" t="str">
        <f>CONCATENATE(cislostavby," ",nazevstavby)</f>
        <v>A95-2017 Opava - rekonstrukce operačního střediska</v>
      </c>
      <c r="D1" s="98"/>
      <c r="E1" s="99"/>
      <c r="F1" s="98"/>
      <c r="G1" s="100" t="s">
        <v>49</v>
      </c>
      <c r="H1" s="101" t="s">
        <v>81</v>
      </c>
      <c r="I1" s="102"/>
    </row>
    <row r="2" spans="1:9" ht="13.5" thickBot="1" x14ac:dyDescent="0.25">
      <c r="A2" s="220" t="s">
        <v>50</v>
      </c>
      <c r="B2" s="221"/>
      <c r="C2" s="103" t="str">
        <f>CONCATENATE(cisloobjektu," ",nazevobjektu)</f>
        <v>01 Vězeňská služba České republiky</v>
      </c>
      <c r="D2" s="104"/>
      <c r="E2" s="105"/>
      <c r="F2" s="104"/>
      <c r="G2" s="222" t="s">
        <v>82</v>
      </c>
      <c r="H2" s="223"/>
      <c r="I2" s="224"/>
    </row>
    <row r="3" spans="1:9" ht="13.5" thickTop="1" x14ac:dyDescent="0.2">
      <c r="A3" s="77"/>
      <c r="B3" s="77"/>
      <c r="C3" s="77"/>
      <c r="D3" s="77"/>
      <c r="E3" s="77"/>
      <c r="F3" s="66"/>
      <c r="G3" s="77"/>
      <c r="H3" s="77"/>
      <c r="I3" s="77"/>
    </row>
    <row r="4" spans="1:9" ht="19.5" customHeight="1" x14ac:dyDescent="0.25">
      <c r="A4" s="106" t="s">
        <v>51</v>
      </c>
      <c r="B4" s="107"/>
      <c r="C4" s="107"/>
      <c r="D4" s="107"/>
      <c r="E4" s="108"/>
      <c r="F4" s="107"/>
      <c r="G4" s="107"/>
      <c r="H4" s="107"/>
      <c r="I4" s="107"/>
    </row>
    <row r="5" spans="1:9" ht="13.5" thickBot="1" x14ac:dyDescent="0.25">
      <c r="A5" s="77"/>
      <c r="B5" s="77"/>
      <c r="C5" s="77"/>
      <c r="D5" s="77"/>
      <c r="E5" s="77"/>
      <c r="F5" s="77"/>
      <c r="G5" s="77"/>
      <c r="H5" s="77"/>
      <c r="I5" s="77"/>
    </row>
    <row r="6" spans="1:9" s="35" customFormat="1" ht="13.5" thickBot="1" x14ac:dyDescent="0.25">
      <c r="A6" s="109"/>
      <c r="B6" s="110" t="s">
        <v>52</v>
      </c>
      <c r="C6" s="110"/>
      <c r="D6" s="111"/>
      <c r="E6" s="112" t="s">
        <v>53</v>
      </c>
      <c r="F6" s="113" t="s">
        <v>54</v>
      </c>
      <c r="G6" s="113" t="s">
        <v>55</v>
      </c>
      <c r="H6" s="113" t="s">
        <v>56</v>
      </c>
      <c r="I6" s="114" t="s">
        <v>30</v>
      </c>
    </row>
    <row r="7" spans="1:9" s="35" customFormat="1" x14ac:dyDescent="0.2">
      <c r="A7" s="201" t="str">
        <f>Položky!B7</f>
        <v>3</v>
      </c>
      <c r="B7" s="115" t="str">
        <f>Položky!C7</f>
        <v>Svislé a kompletní konstrukce</v>
      </c>
      <c r="C7" s="66"/>
      <c r="D7" s="116"/>
      <c r="E7" s="202">
        <f>Položky!BA23</f>
        <v>0</v>
      </c>
      <c r="F7" s="203">
        <f>Položky!BB23</f>
        <v>0</v>
      </c>
      <c r="G7" s="203">
        <f>Položky!BC23</f>
        <v>0</v>
      </c>
      <c r="H7" s="203">
        <f>Položky!BD23</f>
        <v>0</v>
      </c>
      <c r="I7" s="204">
        <f>Položky!BE23</f>
        <v>0</v>
      </c>
    </row>
    <row r="8" spans="1:9" s="35" customFormat="1" x14ac:dyDescent="0.2">
      <c r="A8" s="201" t="str">
        <f>Položky!B24</f>
        <v>61</v>
      </c>
      <c r="B8" s="115" t="str">
        <f>Položky!C24</f>
        <v>Upravy povrchů vnitřní</v>
      </c>
      <c r="C8" s="66"/>
      <c r="D8" s="116"/>
      <c r="E8" s="202">
        <f>Položky!BA39</f>
        <v>0</v>
      </c>
      <c r="F8" s="203">
        <f>Položky!BB39</f>
        <v>0</v>
      </c>
      <c r="G8" s="203">
        <f>Položky!BC39</f>
        <v>0</v>
      </c>
      <c r="H8" s="203">
        <f>Položky!BD39</f>
        <v>0</v>
      </c>
      <c r="I8" s="204">
        <f>Položky!BE39</f>
        <v>0</v>
      </c>
    </row>
    <row r="9" spans="1:9" s="35" customFormat="1" x14ac:dyDescent="0.2">
      <c r="A9" s="201" t="str">
        <f>Položky!B40</f>
        <v>63</v>
      </c>
      <c r="B9" s="115" t="str">
        <f>Položky!C40</f>
        <v>Podlahy a podlahové konstrukce</v>
      </c>
      <c r="C9" s="66"/>
      <c r="D9" s="116"/>
      <c r="E9" s="202">
        <f>Položky!BA51</f>
        <v>0</v>
      </c>
      <c r="F9" s="203">
        <f>Položky!BB51</f>
        <v>0</v>
      </c>
      <c r="G9" s="203">
        <f>Položky!BC51</f>
        <v>0</v>
      </c>
      <c r="H9" s="203">
        <f>Položky!BD51</f>
        <v>0</v>
      </c>
      <c r="I9" s="204">
        <f>Položky!BE51</f>
        <v>0</v>
      </c>
    </row>
    <row r="10" spans="1:9" s="35" customFormat="1" x14ac:dyDescent="0.2">
      <c r="A10" s="201" t="str">
        <f>Položky!B52</f>
        <v>766-1</v>
      </c>
      <c r="B10" s="115" t="str">
        <f>Položky!C52</f>
        <v>Interiér</v>
      </c>
      <c r="C10" s="66"/>
      <c r="D10" s="116"/>
      <c r="E10" s="202">
        <f>Položky!BA58</f>
        <v>0</v>
      </c>
      <c r="F10" s="203">
        <f>Položky!BB58</f>
        <v>0</v>
      </c>
      <c r="G10" s="203">
        <f>Položky!BC58</f>
        <v>0</v>
      </c>
      <c r="H10" s="203">
        <f>Položky!BD58</f>
        <v>0</v>
      </c>
      <c r="I10" s="204">
        <f>Položky!BE58</f>
        <v>0</v>
      </c>
    </row>
    <row r="11" spans="1:9" s="35" customFormat="1" x14ac:dyDescent="0.2">
      <c r="A11" s="201" t="str">
        <f>Položky!B59</f>
        <v>94</v>
      </c>
      <c r="B11" s="115" t="str">
        <f>Položky!C59</f>
        <v>Lešení a stavební výtahy</v>
      </c>
      <c r="C11" s="66"/>
      <c r="D11" s="116"/>
      <c r="E11" s="202">
        <f>Položky!BA62</f>
        <v>0</v>
      </c>
      <c r="F11" s="203">
        <f>Položky!BB62</f>
        <v>0</v>
      </c>
      <c r="G11" s="203">
        <f>Položky!BC62</f>
        <v>0</v>
      </c>
      <c r="H11" s="203">
        <f>Položky!BD62</f>
        <v>0</v>
      </c>
      <c r="I11" s="204">
        <f>Položky!BE62</f>
        <v>0</v>
      </c>
    </row>
    <row r="12" spans="1:9" s="35" customFormat="1" x14ac:dyDescent="0.2">
      <c r="A12" s="201" t="str">
        <f>Položky!B63</f>
        <v>95</v>
      </c>
      <c r="B12" s="115" t="str">
        <f>Položky!C63</f>
        <v>Dokončovací konstrukce na pozemních stavbách</v>
      </c>
      <c r="C12" s="66"/>
      <c r="D12" s="116"/>
      <c r="E12" s="202">
        <f>Položky!BA66</f>
        <v>0</v>
      </c>
      <c r="F12" s="203">
        <f>Položky!BB66</f>
        <v>0</v>
      </c>
      <c r="G12" s="203">
        <f>Položky!BC66</f>
        <v>0</v>
      </c>
      <c r="H12" s="203">
        <f>Položky!BD66</f>
        <v>0</v>
      </c>
      <c r="I12" s="204">
        <f>Položky!BE66</f>
        <v>0</v>
      </c>
    </row>
    <row r="13" spans="1:9" s="35" customFormat="1" x14ac:dyDescent="0.2">
      <c r="A13" s="201" t="str">
        <f>Položky!B67</f>
        <v>96</v>
      </c>
      <c r="B13" s="115" t="str">
        <f>Položky!C67</f>
        <v>Bourání konstrukcí</v>
      </c>
      <c r="C13" s="66"/>
      <c r="D13" s="116"/>
      <c r="E13" s="202">
        <f>Položky!BA89</f>
        <v>0</v>
      </c>
      <c r="F13" s="203">
        <f>Položky!BB89</f>
        <v>0</v>
      </c>
      <c r="G13" s="203">
        <f>Položky!BC89</f>
        <v>0</v>
      </c>
      <c r="H13" s="203">
        <f>Položky!BD89</f>
        <v>0</v>
      </c>
      <c r="I13" s="204">
        <f>Položky!BE89</f>
        <v>0</v>
      </c>
    </row>
    <row r="14" spans="1:9" s="35" customFormat="1" x14ac:dyDescent="0.2">
      <c r="A14" s="201" t="str">
        <f>Položky!B90</f>
        <v>97</v>
      </c>
      <c r="B14" s="115" t="str">
        <f>Položky!C90</f>
        <v>Prorážení otvorů</v>
      </c>
      <c r="C14" s="66"/>
      <c r="D14" s="116"/>
      <c r="E14" s="202">
        <f>Položky!BA97</f>
        <v>0</v>
      </c>
      <c r="F14" s="203">
        <f>Položky!BB97</f>
        <v>0</v>
      </c>
      <c r="G14" s="203">
        <f>Položky!BC97</f>
        <v>0</v>
      </c>
      <c r="H14" s="203">
        <f>Položky!BD97</f>
        <v>0</v>
      </c>
      <c r="I14" s="204">
        <f>Položky!BE97</f>
        <v>0</v>
      </c>
    </row>
    <row r="15" spans="1:9" s="35" customFormat="1" x14ac:dyDescent="0.2">
      <c r="A15" s="201" t="str">
        <f>Položky!B98</f>
        <v>99</v>
      </c>
      <c r="B15" s="115" t="str">
        <f>Položky!C98</f>
        <v>Staveništní přesun hmot</v>
      </c>
      <c r="C15" s="66"/>
      <c r="D15" s="116"/>
      <c r="E15" s="202">
        <f>Položky!BA100</f>
        <v>0</v>
      </c>
      <c r="F15" s="203">
        <f>Položky!BB100</f>
        <v>0</v>
      </c>
      <c r="G15" s="203">
        <f>Položky!BC100</f>
        <v>0</v>
      </c>
      <c r="H15" s="203">
        <f>Položky!BD100</f>
        <v>0</v>
      </c>
      <c r="I15" s="204">
        <f>Položky!BE100</f>
        <v>0</v>
      </c>
    </row>
    <row r="16" spans="1:9" s="35" customFormat="1" x14ac:dyDescent="0.2">
      <c r="A16" s="201" t="str">
        <f>Položky!B101</f>
        <v>713</v>
      </c>
      <c r="B16" s="115" t="str">
        <f>Položky!C101</f>
        <v>Izolace tepelné</v>
      </c>
      <c r="C16" s="66"/>
      <c r="D16" s="116"/>
      <c r="E16" s="202">
        <f>Položky!BA115</f>
        <v>0</v>
      </c>
      <c r="F16" s="203">
        <f>Položky!BB115</f>
        <v>0</v>
      </c>
      <c r="G16" s="203">
        <f>Položky!BC115</f>
        <v>0</v>
      </c>
      <c r="H16" s="203">
        <f>Položky!BD115</f>
        <v>0</v>
      </c>
      <c r="I16" s="204">
        <f>Položky!BE115</f>
        <v>0</v>
      </c>
    </row>
    <row r="17" spans="1:256" s="35" customFormat="1" x14ac:dyDescent="0.2">
      <c r="A17" s="201" t="str">
        <f>Položky!B116</f>
        <v>762</v>
      </c>
      <c r="B17" s="115" t="str">
        <f>Položky!C116</f>
        <v>Konstrukce tesařské</v>
      </c>
      <c r="C17" s="66"/>
      <c r="D17" s="116"/>
      <c r="E17" s="202">
        <f>Položky!BA124</f>
        <v>0</v>
      </c>
      <c r="F17" s="203">
        <f>Položky!BB124</f>
        <v>0</v>
      </c>
      <c r="G17" s="203">
        <f>Položky!BC124</f>
        <v>0</v>
      </c>
      <c r="H17" s="203">
        <f>Položky!BD124</f>
        <v>0</v>
      </c>
      <c r="I17" s="204">
        <f>Položky!BE124</f>
        <v>0</v>
      </c>
    </row>
    <row r="18" spans="1:256" s="35" customFormat="1" x14ac:dyDescent="0.2">
      <c r="A18" s="201" t="str">
        <f>Položky!B125</f>
        <v>766</v>
      </c>
      <c r="B18" s="115" t="str">
        <f>Položky!C125</f>
        <v>Konstrukce truhlářské</v>
      </c>
      <c r="C18" s="66"/>
      <c r="D18" s="116"/>
      <c r="E18" s="202">
        <f>Položky!BA135</f>
        <v>0</v>
      </c>
      <c r="F18" s="203">
        <f>Položky!BB135</f>
        <v>0</v>
      </c>
      <c r="G18" s="203">
        <f>Položky!BC135</f>
        <v>0</v>
      </c>
      <c r="H18" s="203">
        <f>Položky!BD135</f>
        <v>0</v>
      </c>
      <c r="I18" s="204">
        <f>Položky!BE135</f>
        <v>0</v>
      </c>
    </row>
    <row r="19" spans="1:256" s="35" customFormat="1" x14ac:dyDescent="0.2">
      <c r="A19" s="201" t="str">
        <f>Položky!B136</f>
        <v>767</v>
      </c>
      <c r="B19" s="115" t="str">
        <f>Položky!C136</f>
        <v>Konstrukce zámečnické</v>
      </c>
      <c r="C19" s="66"/>
      <c r="D19" s="116"/>
      <c r="E19" s="202">
        <f>Položky!BA145</f>
        <v>0</v>
      </c>
      <c r="F19" s="203">
        <f>Položky!BB145</f>
        <v>0</v>
      </c>
      <c r="G19" s="203">
        <f>Položky!BC145</f>
        <v>0</v>
      </c>
      <c r="H19" s="203">
        <f>Položky!BD145</f>
        <v>0</v>
      </c>
      <c r="I19" s="204">
        <f>Položky!BE145</f>
        <v>0</v>
      </c>
    </row>
    <row r="20" spans="1:256" s="35" customFormat="1" x14ac:dyDescent="0.2">
      <c r="A20" s="201" t="str">
        <f>Položky!B146</f>
        <v>776</v>
      </c>
      <c r="B20" s="115" t="str">
        <f>Položky!C146</f>
        <v>Podlahy povlakové</v>
      </c>
      <c r="C20" s="66"/>
      <c r="D20" s="116"/>
      <c r="E20" s="202">
        <f>Položky!BA160</f>
        <v>0</v>
      </c>
      <c r="F20" s="203">
        <f>Položky!BB160</f>
        <v>0</v>
      </c>
      <c r="G20" s="203">
        <f>Položky!BC160</f>
        <v>0</v>
      </c>
      <c r="H20" s="203">
        <f>Položky!BD160</f>
        <v>0</v>
      </c>
      <c r="I20" s="204">
        <f>Položky!BE160</f>
        <v>0</v>
      </c>
    </row>
    <row r="21" spans="1:256" s="35" customFormat="1" x14ac:dyDescent="0.2">
      <c r="A21" s="201" t="str">
        <f>Položky!B161</f>
        <v>783</v>
      </c>
      <c r="B21" s="115" t="str">
        <f>Položky!C161</f>
        <v>Nátěry</v>
      </c>
      <c r="C21" s="66"/>
      <c r="D21" s="116"/>
      <c r="E21" s="202">
        <f>Položky!BA164</f>
        <v>0</v>
      </c>
      <c r="F21" s="203">
        <f>Položky!BB164</f>
        <v>0</v>
      </c>
      <c r="G21" s="203">
        <f>Položky!BC164</f>
        <v>0</v>
      </c>
      <c r="H21" s="203">
        <f>Položky!BD164</f>
        <v>0</v>
      </c>
      <c r="I21" s="204">
        <f>Položky!BE164</f>
        <v>0</v>
      </c>
    </row>
    <row r="22" spans="1:256" s="35" customFormat="1" x14ac:dyDescent="0.2">
      <c r="A22" s="201" t="str">
        <f>Položky!B165</f>
        <v>784</v>
      </c>
      <c r="B22" s="115" t="str">
        <f>Položky!C165</f>
        <v>Malby</v>
      </c>
      <c r="C22" s="66"/>
      <c r="D22" s="116"/>
      <c r="E22" s="202">
        <f>Položky!BA180</f>
        <v>0</v>
      </c>
      <c r="F22" s="203">
        <f>Položky!BB180</f>
        <v>0</v>
      </c>
      <c r="G22" s="203">
        <f>Položky!BC180</f>
        <v>0</v>
      </c>
      <c r="H22" s="203">
        <f>Položky!BD180</f>
        <v>0</v>
      </c>
      <c r="I22" s="204">
        <f>Položky!BE180</f>
        <v>0</v>
      </c>
    </row>
    <row r="23" spans="1:256" s="35" customFormat="1" x14ac:dyDescent="0.2">
      <c r="A23" s="201" t="str">
        <f>Položky!B181</f>
        <v>M21</v>
      </c>
      <c r="B23" s="115" t="str">
        <f>Položky!C181</f>
        <v>Elektromontáže</v>
      </c>
      <c r="C23" s="66"/>
      <c r="D23" s="116"/>
      <c r="E23" s="202">
        <f>Položky!BA185</f>
        <v>0</v>
      </c>
      <c r="F23" s="203">
        <f>Položky!BB185</f>
        <v>0</v>
      </c>
      <c r="G23" s="203">
        <f>Položky!BC185</f>
        <v>0</v>
      </c>
      <c r="H23" s="203">
        <f>Položky!BD185</f>
        <v>0</v>
      </c>
      <c r="I23" s="204">
        <f>Položky!BE185</f>
        <v>0</v>
      </c>
    </row>
    <row r="24" spans="1:256" s="35" customFormat="1" x14ac:dyDescent="0.2">
      <c r="A24" s="201" t="str">
        <f>Položky!B186</f>
        <v>M24</v>
      </c>
      <c r="B24" s="115" t="str">
        <f>Položky!C186</f>
        <v>Montáže vzduchotechnických zařízení</v>
      </c>
      <c r="C24" s="66"/>
      <c r="D24" s="116"/>
      <c r="E24" s="202">
        <f>Položky!BA188</f>
        <v>0</v>
      </c>
      <c r="F24" s="203">
        <f>Položky!BB188</f>
        <v>0</v>
      </c>
      <c r="G24" s="203">
        <f>Položky!BC188</f>
        <v>0</v>
      </c>
      <c r="H24" s="203">
        <f>Položky!BD188</f>
        <v>0</v>
      </c>
      <c r="I24" s="204">
        <f>Položky!BE188</f>
        <v>0</v>
      </c>
    </row>
    <row r="25" spans="1:256" s="35" customFormat="1" ht="13.5" thickBot="1" x14ac:dyDescent="0.25">
      <c r="A25" s="201" t="str">
        <f>Položky!B189</f>
        <v>D96</v>
      </c>
      <c r="B25" s="115" t="str">
        <f>Položky!C189</f>
        <v>Přesuny suti a vybouraných hmot</v>
      </c>
      <c r="C25" s="66"/>
      <c r="D25" s="116"/>
      <c r="E25" s="202">
        <f>Položky!BA196</f>
        <v>0</v>
      </c>
      <c r="F25" s="203">
        <f>Položky!BB196</f>
        <v>0</v>
      </c>
      <c r="G25" s="203">
        <f>Položky!BC196</f>
        <v>0</v>
      </c>
      <c r="H25" s="203">
        <f>Položky!BD196</f>
        <v>0</v>
      </c>
      <c r="I25" s="204">
        <f>Položky!BE196</f>
        <v>0</v>
      </c>
    </row>
    <row r="26" spans="1:256" ht="13.5" thickBot="1" x14ac:dyDescent="0.25">
      <c r="A26" s="117"/>
      <c r="B26" s="118" t="s">
        <v>57</v>
      </c>
      <c r="C26" s="118"/>
      <c r="D26" s="119"/>
      <c r="E26" s="120">
        <f>SUM(E7:E25)</f>
        <v>0</v>
      </c>
      <c r="F26" s="121">
        <f>SUM(F7:F25)</f>
        <v>0</v>
      </c>
      <c r="G26" s="121">
        <f>SUM(G7:G25)</f>
        <v>0</v>
      </c>
      <c r="H26" s="121">
        <f>SUM(H7:H25)</f>
        <v>0</v>
      </c>
      <c r="I26" s="122">
        <f>SUM(I7:I25)</f>
        <v>0</v>
      </c>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c r="AW26" s="123"/>
      <c r="AX26" s="123"/>
      <c r="AY26" s="123"/>
      <c r="AZ26" s="123"/>
      <c r="BA26" s="123"/>
      <c r="BB26" s="123"/>
      <c r="BC26" s="123"/>
      <c r="BD26" s="123"/>
      <c r="BE26" s="123"/>
      <c r="BF26" s="123"/>
      <c r="BG26" s="123"/>
      <c r="BH26" s="123"/>
      <c r="BI26" s="123"/>
      <c r="BJ26" s="123"/>
      <c r="BK26" s="123"/>
      <c r="BL26" s="123"/>
      <c r="BM26" s="123"/>
      <c r="BN26" s="123"/>
      <c r="BO26" s="123"/>
      <c r="BP26" s="123"/>
      <c r="BQ26" s="123"/>
      <c r="BR26" s="123"/>
      <c r="BS26" s="123"/>
      <c r="BT26" s="123"/>
      <c r="BU26" s="123"/>
      <c r="BV26" s="123"/>
      <c r="BW26" s="123"/>
      <c r="BX26" s="123"/>
      <c r="BY26" s="123"/>
      <c r="BZ26" s="123"/>
      <c r="CA26" s="123"/>
      <c r="CB26" s="123"/>
      <c r="CC26" s="123"/>
      <c r="CD26" s="123"/>
      <c r="CE26" s="123"/>
      <c r="CF26" s="123"/>
      <c r="CG26" s="123"/>
      <c r="CH26" s="123"/>
      <c r="CI26" s="123"/>
      <c r="CJ26" s="123"/>
      <c r="CK26" s="123"/>
      <c r="CL26" s="123"/>
      <c r="CM26" s="123"/>
      <c r="CN26" s="123"/>
      <c r="CO26" s="123"/>
      <c r="CP26" s="123"/>
      <c r="CQ26" s="123"/>
      <c r="CR26" s="123"/>
      <c r="CS26" s="123"/>
      <c r="CT26" s="123"/>
      <c r="CU26" s="123"/>
      <c r="CV26" s="123"/>
      <c r="CW26" s="123"/>
      <c r="CX26" s="123"/>
      <c r="CY26" s="123"/>
      <c r="CZ26" s="123"/>
      <c r="DA26" s="123"/>
      <c r="DB26" s="123"/>
      <c r="DC26" s="123"/>
      <c r="DD26" s="123"/>
      <c r="DE26" s="123"/>
      <c r="DF26" s="123"/>
      <c r="DG26" s="123"/>
      <c r="DH26" s="123"/>
      <c r="DI26" s="123"/>
      <c r="DJ26" s="123"/>
      <c r="DK26" s="123"/>
      <c r="DL26" s="123"/>
      <c r="DM26" s="123"/>
      <c r="DN26" s="123"/>
      <c r="DO26" s="123"/>
      <c r="DP26" s="123"/>
      <c r="DQ26" s="123"/>
      <c r="DR26" s="123"/>
      <c r="DS26" s="123"/>
      <c r="DT26" s="123"/>
      <c r="DU26" s="123"/>
      <c r="DV26" s="123"/>
      <c r="DW26" s="123"/>
      <c r="DX26" s="123"/>
      <c r="DY26" s="123"/>
      <c r="DZ26" s="123"/>
      <c r="EA26" s="123"/>
      <c r="EB26" s="123"/>
      <c r="EC26" s="123"/>
      <c r="ED26" s="123"/>
      <c r="EE26" s="123"/>
      <c r="EF26" s="123"/>
      <c r="EG26" s="123"/>
      <c r="EH26" s="123"/>
      <c r="EI26" s="123"/>
      <c r="EJ26" s="123"/>
      <c r="EK26" s="123"/>
      <c r="EL26" s="123"/>
      <c r="EM26" s="123"/>
      <c r="EN26" s="123"/>
      <c r="EO26" s="123"/>
      <c r="EP26" s="123"/>
      <c r="EQ26" s="123"/>
      <c r="ER26" s="123"/>
      <c r="ES26" s="123"/>
      <c r="ET26" s="123"/>
      <c r="EU26" s="123"/>
      <c r="EV26" s="123"/>
      <c r="EW26" s="123"/>
      <c r="EX26" s="123"/>
      <c r="EY26" s="123"/>
      <c r="EZ26" s="123"/>
      <c r="FA26" s="123"/>
      <c r="FB26" s="123"/>
      <c r="FC26" s="123"/>
      <c r="FD26" s="123"/>
      <c r="FE26" s="123"/>
      <c r="FF26" s="123"/>
      <c r="FG26" s="123"/>
      <c r="FH26" s="123"/>
      <c r="FI26" s="123"/>
      <c r="FJ26" s="123"/>
      <c r="FK26" s="123"/>
      <c r="FL26" s="123"/>
      <c r="FM26" s="123"/>
      <c r="FN26" s="123"/>
      <c r="FO26" s="123"/>
      <c r="FP26" s="123"/>
      <c r="FQ26" s="123"/>
      <c r="FR26" s="123"/>
      <c r="FS26" s="123"/>
      <c r="FT26" s="123"/>
      <c r="FU26" s="123"/>
      <c r="FV26" s="123"/>
      <c r="FW26" s="123"/>
      <c r="FX26" s="123"/>
      <c r="FY26" s="123"/>
      <c r="FZ26" s="123"/>
      <c r="GA26" s="123"/>
      <c r="GB26" s="123"/>
      <c r="GC26" s="123"/>
      <c r="GD26" s="123"/>
      <c r="GE26" s="123"/>
      <c r="GF26" s="123"/>
      <c r="GG26" s="123"/>
      <c r="GH26" s="123"/>
      <c r="GI26" s="123"/>
      <c r="GJ26" s="123"/>
      <c r="GK26" s="123"/>
      <c r="GL26" s="123"/>
      <c r="GM26" s="123"/>
      <c r="GN26" s="123"/>
      <c r="GO26" s="123"/>
      <c r="GP26" s="123"/>
      <c r="GQ26" s="123"/>
      <c r="GR26" s="123"/>
      <c r="GS26" s="123"/>
      <c r="GT26" s="123"/>
      <c r="GU26" s="123"/>
      <c r="GV26" s="123"/>
      <c r="GW26" s="123"/>
      <c r="GX26" s="123"/>
      <c r="GY26" s="123"/>
      <c r="GZ26" s="123"/>
      <c r="HA26" s="123"/>
      <c r="HB26" s="123"/>
      <c r="HC26" s="123"/>
      <c r="HD26" s="123"/>
      <c r="HE26" s="123"/>
      <c r="HF26" s="123"/>
      <c r="HG26" s="123"/>
      <c r="HH26" s="123"/>
      <c r="HI26" s="123"/>
      <c r="HJ26" s="123"/>
      <c r="HK26" s="123"/>
      <c r="HL26" s="123"/>
      <c r="HM26" s="123"/>
      <c r="HN26" s="123"/>
      <c r="HO26" s="123"/>
      <c r="HP26" s="123"/>
      <c r="HQ26" s="123"/>
      <c r="HR26" s="123"/>
      <c r="HS26" s="123"/>
      <c r="HT26" s="123"/>
      <c r="HU26" s="123"/>
      <c r="HV26" s="123"/>
      <c r="HW26" s="123"/>
      <c r="HX26" s="123"/>
      <c r="HY26" s="123"/>
      <c r="HZ26" s="123"/>
      <c r="IA26" s="123"/>
      <c r="IB26" s="123"/>
      <c r="IC26" s="123"/>
      <c r="ID26" s="123"/>
      <c r="IE26" s="123"/>
      <c r="IF26" s="123"/>
      <c r="IG26" s="123"/>
      <c r="IH26" s="123"/>
      <c r="II26" s="123"/>
      <c r="IJ26" s="123"/>
      <c r="IK26" s="123"/>
      <c r="IL26" s="123"/>
      <c r="IM26" s="123"/>
      <c r="IN26" s="123"/>
      <c r="IO26" s="123"/>
      <c r="IP26" s="123"/>
      <c r="IQ26" s="123"/>
      <c r="IR26" s="123"/>
      <c r="IS26" s="123"/>
      <c r="IT26" s="123"/>
      <c r="IU26" s="123"/>
      <c r="IV26" s="123"/>
    </row>
    <row r="27" spans="1:256" x14ac:dyDescent="0.2">
      <c r="A27" s="66"/>
      <c r="B27" s="66"/>
      <c r="C27" s="66"/>
      <c r="D27" s="66"/>
      <c r="E27" s="66"/>
      <c r="F27" s="66"/>
      <c r="G27" s="66"/>
      <c r="H27" s="66"/>
      <c r="I27" s="66"/>
    </row>
    <row r="28" spans="1:256" ht="18" x14ac:dyDescent="0.25">
      <c r="A28" s="107" t="s">
        <v>58</v>
      </c>
      <c r="B28" s="107"/>
      <c r="C28" s="107"/>
      <c r="D28" s="107"/>
      <c r="E28" s="107"/>
      <c r="F28" s="107"/>
      <c r="G28" s="124"/>
      <c r="H28" s="107"/>
      <c r="I28" s="107"/>
      <c r="BA28" s="41"/>
      <c r="BB28" s="41"/>
      <c r="BC28" s="41"/>
      <c r="BD28" s="41"/>
      <c r="BE28" s="41"/>
    </row>
    <row r="29" spans="1:256" ht="13.5" thickBot="1" x14ac:dyDescent="0.25">
      <c r="A29" s="77"/>
      <c r="B29" s="77"/>
      <c r="C29" s="77"/>
      <c r="D29" s="77"/>
      <c r="E29" s="77"/>
      <c r="F29" s="77"/>
      <c r="G29" s="77"/>
      <c r="H29" s="77"/>
      <c r="I29" s="77"/>
    </row>
    <row r="30" spans="1:256" x14ac:dyDescent="0.2">
      <c r="A30" s="71" t="s">
        <v>59</v>
      </c>
      <c r="B30" s="72"/>
      <c r="C30" s="72"/>
      <c r="D30" s="125"/>
      <c r="E30" s="126" t="s">
        <v>60</v>
      </c>
      <c r="F30" s="127" t="s">
        <v>61</v>
      </c>
      <c r="G30" s="128" t="s">
        <v>62</v>
      </c>
      <c r="H30" s="129"/>
      <c r="I30" s="130" t="s">
        <v>60</v>
      </c>
    </row>
    <row r="31" spans="1:256" x14ac:dyDescent="0.2">
      <c r="A31" s="64" t="s">
        <v>345</v>
      </c>
      <c r="B31" s="55"/>
      <c r="C31" s="55"/>
      <c r="D31" s="131"/>
      <c r="E31" s="132"/>
      <c r="F31" s="133"/>
      <c r="G31" s="134">
        <f t="shared" ref="G31:G38" si="0">CHOOSE(BA31+1,HSV+PSV,HSV+PSV+Mont,HSV+PSV+Dodavka+Mont,HSV,PSV,Mont,Dodavka,Mont+Dodavka,0)</f>
        <v>0</v>
      </c>
      <c r="H31" s="135"/>
      <c r="I31" s="136">
        <f t="shared" ref="I31:I38" si="1">E31+F31*G31/100</f>
        <v>0</v>
      </c>
      <c r="BA31">
        <v>0</v>
      </c>
    </row>
    <row r="32" spans="1:256" x14ac:dyDescent="0.2">
      <c r="A32" s="64" t="s">
        <v>346</v>
      </c>
      <c r="B32" s="55"/>
      <c r="C32" s="55"/>
      <c r="D32" s="131"/>
      <c r="E32" s="132"/>
      <c r="F32" s="133"/>
      <c r="G32" s="134">
        <f t="shared" si="0"/>
        <v>0</v>
      </c>
      <c r="H32" s="135"/>
      <c r="I32" s="136">
        <f t="shared" si="1"/>
        <v>0</v>
      </c>
      <c r="BA32">
        <v>0</v>
      </c>
    </row>
    <row r="33" spans="1:53" x14ac:dyDescent="0.2">
      <c r="A33" s="64" t="s">
        <v>347</v>
      </c>
      <c r="B33" s="55"/>
      <c r="C33" s="55"/>
      <c r="D33" s="131"/>
      <c r="E33" s="132"/>
      <c r="F33" s="133"/>
      <c r="G33" s="134">
        <f t="shared" si="0"/>
        <v>0</v>
      </c>
      <c r="H33" s="135"/>
      <c r="I33" s="136">
        <f t="shared" si="1"/>
        <v>0</v>
      </c>
      <c r="BA33">
        <v>0</v>
      </c>
    </row>
    <row r="34" spans="1:53" x14ac:dyDescent="0.2">
      <c r="A34" s="64" t="s">
        <v>348</v>
      </c>
      <c r="B34" s="55"/>
      <c r="C34" s="55"/>
      <c r="D34" s="131"/>
      <c r="E34" s="132"/>
      <c r="F34" s="133"/>
      <c r="G34" s="134">
        <f t="shared" si="0"/>
        <v>0</v>
      </c>
      <c r="H34" s="135"/>
      <c r="I34" s="136">
        <f t="shared" si="1"/>
        <v>0</v>
      </c>
      <c r="BA34">
        <v>0</v>
      </c>
    </row>
    <row r="35" spans="1:53" x14ac:dyDescent="0.2">
      <c r="A35" s="64" t="s">
        <v>349</v>
      </c>
      <c r="B35" s="55"/>
      <c r="C35" s="55"/>
      <c r="D35" s="131"/>
      <c r="E35" s="132"/>
      <c r="F35" s="133"/>
      <c r="G35" s="134">
        <f t="shared" si="0"/>
        <v>0</v>
      </c>
      <c r="H35" s="135"/>
      <c r="I35" s="136">
        <f t="shared" si="1"/>
        <v>0</v>
      </c>
      <c r="BA35">
        <v>1</v>
      </c>
    </row>
    <row r="36" spans="1:53" x14ac:dyDescent="0.2">
      <c r="A36" s="64" t="s">
        <v>350</v>
      </c>
      <c r="B36" s="55"/>
      <c r="C36" s="55"/>
      <c r="D36" s="131"/>
      <c r="E36" s="132"/>
      <c r="F36" s="133"/>
      <c r="G36" s="134">
        <f t="shared" si="0"/>
        <v>0</v>
      </c>
      <c r="H36" s="135"/>
      <c r="I36" s="136">
        <f t="shared" si="1"/>
        <v>0</v>
      </c>
      <c r="BA36">
        <v>1</v>
      </c>
    </row>
    <row r="37" spans="1:53" x14ac:dyDescent="0.2">
      <c r="A37" s="64" t="s">
        <v>351</v>
      </c>
      <c r="B37" s="55"/>
      <c r="C37" s="55"/>
      <c r="D37" s="131"/>
      <c r="E37" s="132"/>
      <c r="F37" s="133"/>
      <c r="G37" s="134">
        <f t="shared" si="0"/>
        <v>0</v>
      </c>
      <c r="H37" s="135"/>
      <c r="I37" s="136">
        <f t="shared" si="1"/>
        <v>0</v>
      </c>
      <c r="BA37">
        <v>2</v>
      </c>
    </row>
    <row r="38" spans="1:53" x14ac:dyDescent="0.2">
      <c r="A38" s="64" t="s">
        <v>352</v>
      </c>
      <c r="B38" s="55"/>
      <c r="C38" s="55"/>
      <c r="D38" s="131"/>
      <c r="E38" s="132"/>
      <c r="F38" s="133"/>
      <c r="G38" s="134">
        <f t="shared" si="0"/>
        <v>0</v>
      </c>
      <c r="H38" s="135"/>
      <c r="I38" s="136">
        <f t="shared" si="1"/>
        <v>0</v>
      </c>
      <c r="BA38">
        <v>2</v>
      </c>
    </row>
    <row r="39" spans="1:53" ht="13.5" thickBot="1" x14ac:dyDescent="0.25">
      <c r="A39" s="137"/>
      <c r="B39" s="138" t="s">
        <v>63</v>
      </c>
      <c r="C39" s="139"/>
      <c r="D39" s="140"/>
      <c r="E39" s="141"/>
      <c r="F39" s="142"/>
      <c r="G39" s="142"/>
      <c r="H39" s="225">
        <f>SUM(I31:I38)</f>
        <v>0</v>
      </c>
      <c r="I39" s="226"/>
    </row>
    <row r="41" spans="1:53" x14ac:dyDescent="0.2">
      <c r="B41" s="123"/>
      <c r="F41" s="143"/>
      <c r="G41" s="144"/>
      <c r="H41" s="144"/>
      <c r="I41" s="145"/>
    </row>
    <row r="42" spans="1:53" x14ac:dyDescent="0.2">
      <c r="F42" s="143"/>
      <c r="G42" s="144"/>
      <c r="H42" s="144"/>
      <c r="I42" s="145"/>
    </row>
    <row r="43" spans="1:53" x14ac:dyDescent="0.2">
      <c r="F43" s="143"/>
      <c r="G43" s="144"/>
      <c r="H43" s="144"/>
      <c r="I43" s="145"/>
    </row>
    <row r="44" spans="1:53" x14ac:dyDescent="0.2">
      <c r="F44" s="143"/>
      <c r="G44" s="144"/>
      <c r="H44" s="144"/>
      <c r="I44" s="145"/>
    </row>
    <row r="45" spans="1:53" x14ac:dyDescent="0.2">
      <c r="F45" s="143"/>
      <c r="G45" s="144"/>
      <c r="H45" s="144"/>
      <c r="I45" s="145"/>
    </row>
    <row r="46" spans="1:53" x14ac:dyDescent="0.2">
      <c r="F46" s="143"/>
      <c r="G46" s="144"/>
      <c r="H46" s="144"/>
      <c r="I46" s="145"/>
    </row>
    <row r="47" spans="1:53" x14ac:dyDescent="0.2">
      <c r="F47" s="143"/>
      <c r="G47" s="144"/>
      <c r="H47" s="144"/>
      <c r="I47" s="145"/>
    </row>
    <row r="48" spans="1:53" x14ac:dyDescent="0.2">
      <c r="F48" s="143"/>
      <c r="G48" s="144"/>
      <c r="H48" s="144"/>
      <c r="I48" s="145"/>
    </row>
    <row r="49" spans="6:9" x14ac:dyDescent="0.2">
      <c r="F49" s="143"/>
      <c r="G49" s="144"/>
      <c r="H49" s="144"/>
      <c r="I49" s="145"/>
    </row>
    <row r="50" spans="6:9" x14ac:dyDescent="0.2">
      <c r="F50" s="143"/>
      <c r="G50" s="144"/>
      <c r="H50" s="144"/>
      <c r="I50" s="145"/>
    </row>
    <row r="51" spans="6:9" x14ac:dyDescent="0.2">
      <c r="F51" s="143"/>
      <c r="G51" s="144"/>
      <c r="H51" s="144"/>
      <c r="I51" s="145"/>
    </row>
    <row r="52" spans="6:9" x14ac:dyDescent="0.2">
      <c r="F52" s="143"/>
      <c r="G52" s="144"/>
      <c r="H52" s="144"/>
      <c r="I52" s="145"/>
    </row>
    <row r="53" spans="6:9" x14ac:dyDescent="0.2">
      <c r="F53" s="143"/>
      <c r="G53" s="144"/>
      <c r="H53" s="144"/>
      <c r="I53" s="145"/>
    </row>
    <row r="54" spans="6:9" x14ac:dyDescent="0.2">
      <c r="F54" s="143"/>
      <c r="G54" s="144"/>
      <c r="H54" s="144"/>
      <c r="I54" s="145"/>
    </row>
    <row r="55" spans="6:9" x14ac:dyDescent="0.2">
      <c r="F55" s="143"/>
      <c r="G55" s="144"/>
      <c r="H55" s="144"/>
      <c r="I55" s="145"/>
    </row>
    <row r="56" spans="6:9" x14ac:dyDescent="0.2">
      <c r="F56" s="143"/>
      <c r="G56" s="144"/>
      <c r="H56" s="144"/>
      <c r="I56" s="145"/>
    </row>
    <row r="57" spans="6:9" x14ac:dyDescent="0.2">
      <c r="F57" s="143"/>
      <c r="G57" s="144"/>
      <c r="H57" s="144"/>
      <c r="I57" s="145"/>
    </row>
    <row r="58" spans="6:9" x14ac:dyDescent="0.2">
      <c r="F58" s="143"/>
      <c r="G58" s="144"/>
      <c r="H58" s="144"/>
      <c r="I58" s="145"/>
    </row>
    <row r="59" spans="6:9" x14ac:dyDescent="0.2">
      <c r="F59" s="143"/>
      <c r="G59" s="144"/>
      <c r="H59" s="144"/>
      <c r="I59" s="145"/>
    </row>
    <row r="60" spans="6:9" x14ac:dyDescent="0.2">
      <c r="F60" s="143"/>
      <c r="G60" s="144"/>
      <c r="H60" s="144"/>
      <c r="I60" s="145"/>
    </row>
    <row r="61" spans="6:9" x14ac:dyDescent="0.2">
      <c r="F61" s="143"/>
      <c r="G61" s="144"/>
      <c r="H61" s="144"/>
      <c r="I61" s="145"/>
    </row>
    <row r="62" spans="6:9" x14ac:dyDescent="0.2">
      <c r="F62" s="143"/>
      <c r="G62" s="144"/>
      <c r="H62" s="144"/>
      <c r="I62" s="145"/>
    </row>
    <row r="63" spans="6:9" x14ac:dyDescent="0.2">
      <c r="F63" s="143"/>
      <c r="G63" s="144"/>
      <c r="H63" s="144"/>
      <c r="I63" s="145"/>
    </row>
    <row r="64" spans="6:9" x14ac:dyDescent="0.2">
      <c r="F64" s="143"/>
      <c r="G64" s="144"/>
      <c r="H64" s="144"/>
      <c r="I64" s="145"/>
    </row>
    <row r="65" spans="6:9" x14ac:dyDescent="0.2">
      <c r="F65" s="143"/>
      <c r="G65" s="144"/>
      <c r="H65" s="144"/>
      <c r="I65" s="145"/>
    </row>
    <row r="66" spans="6:9" x14ac:dyDescent="0.2">
      <c r="F66" s="143"/>
      <c r="G66" s="144"/>
      <c r="H66" s="144"/>
      <c r="I66" s="145"/>
    </row>
    <row r="67" spans="6:9" x14ac:dyDescent="0.2">
      <c r="F67" s="143"/>
      <c r="G67" s="144"/>
      <c r="H67" s="144"/>
      <c r="I67" s="145"/>
    </row>
    <row r="68" spans="6:9" x14ac:dyDescent="0.2">
      <c r="F68" s="143"/>
      <c r="G68" s="144"/>
      <c r="H68" s="144"/>
      <c r="I68" s="145"/>
    </row>
    <row r="69" spans="6:9" x14ac:dyDescent="0.2">
      <c r="F69" s="143"/>
      <c r="G69" s="144"/>
      <c r="H69" s="144"/>
      <c r="I69" s="145"/>
    </row>
    <row r="70" spans="6:9" x14ac:dyDescent="0.2">
      <c r="F70" s="143"/>
      <c r="G70" s="144"/>
      <c r="H70" s="144"/>
      <c r="I70" s="145"/>
    </row>
    <row r="71" spans="6:9" x14ac:dyDescent="0.2">
      <c r="F71" s="143"/>
      <c r="G71" s="144"/>
      <c r="H71" s="144"/>
      <c r="I71" s="145"/>
    </row>
    <row r="72" spans="6:9" x14ac:dyDescent="0.2">
      <c r="F72" s="143"/>
      <c r="G72" s="144"/>
      <c r="H72" s="144"/>
      <c r="I72" s="145"/>
    </row>
    <row r="73" spans="6:9" x14ac:dyDescent="0.2">
      <c r="F73" s="143"/>
      <c r="G73" s="144"/>
      <c r="H73" s="144"/>
      <c r="I73" s="145"/>
    </row>
    <row r="74" spans="6:9" x14ac:dyDescent="0.2">
      <c r="F74" s="143"/>
      <c r="G74" s="144"/>
      <c r="H74" s="144"/>
      <c r="I74" s="145"/>
    </row>
    <row r="75" spans="6:9" x14ac:dyDescent="0.2">
      <c r="F75" s="143"/>
      <c r="G75" s="144"/>
      <c r="H75" s="144"/>
      <c r="I75" s="145"/>
    </row>
    <row r="76" spans="6:9" x14ac:dyDescent="0.2">
      <c r="F76" s="143"/>
      <c r="G76" s="144"/>
      <c r="H76" s="144"/>
      <c r="I76" s="145"/>
    </row>
    <row r="77" spans="6:9" x14ac:dyDescent="0.2">
      <c r="F77" s="143"/>
      <c r="G77" s="144"/>
      <c r="H77" s="144"/>
      <c r="I77" s="145"/>
    </row>
    <row r="78" spans="6:9" x14ac:dyDescent="0.2">
      <c r="F78" s="143"/>
      <c r="G78" s="144"/>
      <c r="H78" s="144"/>
      <c r="I78" s="145"/>
    </row>
    <row r="79" spans="6:9" x14ac:dyDescent="0.2">
      <c r="F79" s="143"/>
      <c r="G79" s="144"/>
      <c r="H79" s="144"/>
      <c r="I79" s="145"/>
    </row>
    <row r="80" spans="6:9" x14ac:dyDescent="0.2">
      <c r="F80" s="143"/>
      <c r="G80" s="144"/>
      <c r="H80" s="144"/>
      <c r="I80" s="145"/>
    </row>
    <row r="81" spans="6:9" x14ac:dyDescent="0.2">
      <c r="F81" s="143"/>
      <c r="G81" s="144"/>
      <c r="H81" s="144"/>
      <c r="I81" s="145"/>
    </row>
    <row r="82" spans="6:9" x14ac:dyDescent="0.2">
      <c r="F82" s="143"/>
      <c r="G82" s="144"/>
      <c r="H82" s="144"/>
      <c r="I82" s="145"/>
    </row>
    <row r="83" spans="6:9" x14ac:dyDescent="0.2">
      <c r="F83" s="143"/>
      <c r="G83" s="144"/>
      <c r="H83" s="144"/>
      <c r="I83" s="145"/>
    </row>
    <row r="84" spans="6:9" x14ac:dyDescent="0.2">
      <c r="F84" s="143"/>
      <c r="G84" s="144"/>
      <c r="H84" s="144"/>
      <c r="I84" s="145"/>
    </row>
    <row r="85" spans="6:9" x14ac:dyDescent="0.2">
      <c r="F85" s="143"/>
      <c r="G85" s="144"/>
      <c r="H85" s="144"/>
      <c r="I85" s="145"/>
    </row>
    <row r="86" spans="6:9" x14ac:dyDescent="0.2">
      <c r="F86" s="143"/>
      <c r="G86" s="144"/>
      <c r="H86" s="144"/>
      <c r="I86" s="145"/>
    </row>
    <row r="87" spans="6:9" x14ac:dyDescent="0.2">
      <c r="F87" s="143"/>
      <c r="G87" s="144"/>
      <c r="H87" s="144"/>
      <c r="I87" s="145"/>
    </row>
    <row r="88" spans="6:9" x14ac:dyDescent="0.2">
      <c r="F88" s="143"/>
      <c r="G88" s="144"/>
      <c r="H88" s="144"/>
      <c r="I88" s="145"/>
    </row>
    <row r="89" spans="6:9" x14ac:dyDescent="0.2">
      <c r="F89" s="143"/>
      <c r="G89" s="144"/>
      <c r="H89" s="144"/>
      <c r="I89" s="145"/>
    </row>
    <row r="90" spans="6:9" x14ac:dyDescent="0.2">
      <c r="F90" s="143"/>
      <c r="G90" s="144"/>
      <c r="H90" s="144"/>
      <c r="I90" s="145"/>
    </row>
  </sheetData>
  <mergeCells count="4">
    <mergeCell ref="A1:B1"/>
    <mergeCell ref="A2:B2"/>
    <mergeCell ref="G2:I2"/>
    <mergeCell ref="H39:I39"/>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Z269"/>
  <sheetViews>
    <sheetView showGridLines="0" showZeros="0" tabSelected="1" topLeftCell="A19" zoomScaleNormal="100" workbookViewId="0">
      <selection activeCell="A196" sqref="A196:XFD198"/>
    </sheetView>
  </sheetViews>
  <sheetFormatPr defaultColWidth="9.140625" defaultRowHeight="12.75" x14ac:dyDescent="0.2"/>
  <cols>
    <col min="1" max="1" width="4.42578125" style="146" customWidth="1"/>
    <col min="2" max="2" width="11.5703125" style="146" customWidth="1"/>
    <col min="3" max="3" width="40.42578125" style="146" customWidth="1"/>
    <col min="4" max="4" width="5.5703125" style="146" customWidth="1"/>
    <col min="5" max="5" width="8.5703125" style="195" customWidth="1"/>
    <col min="6" max="6" width="9.85546875" style="146" customWidth="1"/>
    <col min="7" max="7" width="13.85546875" style="146" customWidth="1"/>
    <col min="8" max="11" width="9.140625" style="146"/>
    <col min="12" max="12" width="75.28515625" style="146" customWidth="1"/>
    <col min="13" max="13" width="45.28515625" style="146" customWidth="1"/>
    <col min="14" max="256" width="9.140625" style="146"/>
    <col min="257" max="257" width="4.42578125" style="146" customWidth="1"/>
    <col min="258" max="258" width="11.5703125" style="146" customWidth="1"/>
    <col min="259" max="259" width="40.42578125" style="146" customWidth="1"/>
    <col min="260" max="260" width="5.5703125" style="146" customWidth="1"/>
    <col min="261" max="261" width="8.5703125" style="146" customWidth="1"/>
    <col min="262" max="262" width="9.85546875" style="146" customWidth="1"/>
    <col min="263" max="263" width="13.85546875" style="146" customWidth="1"/>
    <col min="264" max="267" width="9.140625" style="146"/>
    <col min="268" max="268" width="75.28515625" style="146" customWidth="1"/>
    <col min="269" max="269" width="45.28515625" style="146" customWidth="1"/>
    <col min="270" max="512" width="9.140625" style="146"/>
    <col min="513" max="513" width="4.42578125" style="146" customWidth="1"/>
    <col min="514" max="514" width="11.5703125" style="146" customWidth="1"/>
    <col min="515" max="515" width="40.42578125" style="146" customWidth="1"/>
    <col min="516" max="516" width="5.5703125" style="146" customWidth="1"/>
    <col min="517" max="517" width="8.5703125" style="146" customWidth="1"/>
    <col min="518" max="518" width="9.85546875" style="146" customWidth="1"/>
    <col min="519" max="519" width="13.85546875" style="146" customWidth="1"/>
    <col min="520" max="523" width="9.140625" style="146"/>
    <col min="524" max="524" width="75.28515625" style="146" customWidth="1"/>
    <col min="525" max="525" width="45.28515625" style="146" customWidth="1"/>
    <col min="526" max="768" width="9.140625" style="146"/>
    <col min="769" max="769" width="4.42578125" style="146" customWidth="1"/>
    <col min="770" max="770" width="11.5703125" style="146" customWidth="1"/>
    <col min="771" max="771" width="40.42578125" style="146" customWidth="1"/>
    <col min="772" max="772" width="5.5703125" style="146" customWidth="1"/>
    <col min="773" max="773" width="8.5703125" style="146" customWidth="1"/>
    <col min="774" max="774" width="9.85546875" style="146" customWidth="1"/>
    <col min="775" max="775" width="13.85546875" style="146" customWidth="1"/>
    <col min="776" max="779" width="9.140625" style="146"/>
    <col min="780" max="780" width="75.28515625" style="146" customWidth="1"/>
    <col min="781" max="781" width="45.28515625" style="146" customWidth="1"/>
    <col min="782" max="1024" width="9.140625" style="146"/>
    <col min="1025" max="1025" width="4.42578125" style="146" customWidth="1"/>
    <col min="1026" max="1026" width="11.5703125" style="146" customWidth="1"/>
    <col min="1027" max="1027" width="40.42578125" style="146" customWidth="1"/>
    <col min="1028" max="1028" width="5.5703125" style="146" customWidth="1"/>
    <col min="1029" max="1029" width="8.5703125" style="146" customWidth="1"/>
    <col min="1030" max="1030" width="9.85546875" style="146" customWidth="1"/>
    <col min="1031" max="1031" width="13.85546875" style="146" customWidth="1"/>
    <col min="1032" max="1035" width="9.140625" style="146"/>
    <col min="1036" max="1036" width="75.28515625" style="146" customWidth="1"/>
    <col min="1037" max="1037" width="45.28515625" style="146" customWidth="1"/>
    <col min="1038" max="1280" width="9.140625" style="146"/>
    <col min="1281" max="1281" width="4.42578125" style="146" customWidth="1"/>
    <col min="1282" max="1282" width="11.5703125" style="146" customWidth="1"/>
    <col min="1283" max="1283" width="40.42578125" style="146" customWidth="1"/>
    <col min="1284" max="1284" width="5.5703125" style="146" customWidth="1"/>
    <col min="1285" max="1285" width="8.5703125" style="146" customWidth="1"/>
    <col min="1286" max="1286" width="9.85546875" style="146" customWidth="1"/>
    <col min="1287" max="1287" width="13.85546875" style="146" customWidth="1"/>
    <col min="1288" max="1291" width="9.140625" style="146"/>
    <col min="1292" max="1292" width="75.28515625" style="146" customWidth="1"/>
    <col min="1293" max="1293" width="45.28515625" style="146" customWidth="1"/>
    <col min="1294" max="1536" width="9.140625" style="146"/>
    <col min="1537" max="1537" width="4.42578125" style="146" customWidth="1"/>
    <col min="1538" max="1538" width="11.5703125" style="146" customWidth="1"/>
    <col min="1539" max="1539" width="40.42578125" style="146" customWidth="1"/>
    <col min="1540" max="1540" width="5.5703125" style="146" customWidth="1"/>
    <col min="1541" max="1541" width="8.5703125" style="146" customWidth="1"/>
    <col min="1542" max="1542" width="9.85546875" style="146" customWidth="1"/>
    <col min="1543" max="1543" width="13.85546875" style="146" customWidth="1"/>
    <col min="1544" max="1547" width="9.140625" style="146"/>
    <col min="1548" max="1548" width="75.28515625" style="146" customWidth="1"/>
    <col min="1549" max="1549" width="45.28515625" style="146" customWidth="1"/>
    <col min="1550" max="1792" width="9.140625" style="146"/>
    <col min="1793" max="1793" width="4.42578125" style="146" customWidth="1"/>
    <col min="1794" max="1794" width="11.5703125" style="146" customWidth="1"/>
    <col min="1795" max="1795" width="40.42578125" style="146" customWidth="1"/>
    <col min="1796" max="1796" width="5.5703125" style="146" customWidth="1"/>
    <col min="1797" max="1797" width="8.5703125" style="146" customWidth="1"/>
    <col min="1798" max="1798" width="9.85546875" style="146" customWidth="1"/>
    <col min="1799" max="1799" width="13.85546875" style="146" customWidth="1"/>
    <col min="1800" max="1803" width="9.140625" style="146"/>
    <col min="1804" max="1804" width="75.28515625" style="146" customWidth="1"/>
    <col min="1805" max="1805" width="45.28515625" style="146" customWidth="1"/>
    <col min="1806" max="2048" width="9.140625" style="146"/>
    <col min="2049" max="2049" width="4.42578125" style="146" customWidth="1"/>
    <col min="2050" max="2050" width="11.5703125" style="146" customWidth="1"/>
    <col min="2051" max="2051" width="40.42578125" style="146" customWidth="1"/>
    <col min="2052" max="2052" width="5.5703125" style="146" customWidth="1"/>
    <col min="2053" max="2053" width="8.5703125" style="146" customWidth="1"/>
    <col min="2054" max="2054" width="9.85546875" style="146" customWidth="1"/>
    <col min="2055" max="2055" width="13.85546875" style="146" customWidth="1"/>
    <col min="2056" max="2059" width="9.140625" style="146"/>
    <col min="2060" max="2060" width="75.28515625" style="146" customWidth="1"/>
    <col min="2061" max="2061" width="45.28515625" style="146" customWidth="1"/>
    <col min="2062" max="2304" width="9.140625" style="146"/>
    <col min="2305" max="2305" width="4.42578125" style="146" customWidth="1"/>
    <col min="2306" max="2306" width="11.5703125" style="146" customWidth="1"/>
    <col min="2307" max="2307" width="40.42578125" style="146" customWidth="1"/>
    <col min="2308" max="2308" width="5.5703125" style="146" customWidth="1"/>
    <col min="2309" max="2309" width="8.5703125" style="146" customWidth="1"/>
    <col min="2310" max="2310" width="9.85546875" style="146" customWidth="1"/>
    <col min="2311" max="2311" width="13.85546875" style="146" customWidth="1"/>
    <col min="2312" max="2315" width="9.140625" style="146"/>
    <col min="2316" max="2316" width="75.28515625" style="146" customWidth="1"/>
    <col min="2317" max="2317" width="45.28515625" style="146" customWidth="1"/>
    <col min="2318" max="2560" width="9.140625" style="146"/>
    <col min="2561" max="2561" width="4.42578125" style="146" customWidth="1"/>
    <col min="2562" max="2562" width="11.5703125" style="146" customWidth="1"/>
    <col min="2563" max="2563" width="40.42578125" style="146" customWidth="1"/>
    <col min="2564" max="2564" width="5.5703125" style="146" customWidth="1"/>
    <col min="2565" max="2565" width="8.5703125" style="146" customWidth="1"/>
    <col min="2566" max="2566" width="9.85546875" style="146" customWidth="1"/>
    <col min="2567" max="2567" width="13.85546875" style="146" customWidth="1"/>
    <col min="2568" max="2571" width="9.140625" style="146"/>
    <col min="2572" max="2572" width="75.28515625" style="146" customWidth="1"/>
    <col min="2573" max="2573" width="45.28515625" style="146" customWidth="1"/>
    <col min="2574" max="2816" width="9.140625" style="146"/>
    <col min="2817" max="2817" width="4.42578125" style="146" customWidth="1"/>
    <col min="2818" max="2818" width="11.5703125" style="146" customWidth="1"/>
    <col min="2819" max="2819" width="40.42578125" style="146" customWidth="1"/>
    <col min="2820" max="2820" width="5.5703125" style="146" customWidth="1"/>
    <col min="2821" max="2821" width="8.5703125" style="146" customWidth="1"/>
    <col min="2822" max="2822" width="9.85546875" style="146" customWidth="1"/>
    <col min="2823" max="2823" width="13.85546875" style="146" customWidth="1"/>
    <col min="2824" max="2827" width="9.140625" style="146"/>
    <col min="2828" max="2828" width="75.28515625" style="146" customWidth="1"/>
    <col min="2829" max="2829" width="45.28515625" style="146" customWidth="1"/>
    <col min="2830" max="3072" width="9.140625" style="146"/>
    <col min="3073" max="3073" width="4.42578125" style="146" customWidth="1"/>
    <col min="3074" max="3074" width="11.5703125" style="146" customWidth="1"/>
    <col min="3075" max="3075" width="40.42578125" style="146" customWidth="1"/>
    <col min="3076" max="3076" width="5.5703125" style="146" customWidth="1"/>
    <col min="3077" max="3077" width="8.5703125" style="146" customWidth="1"/>
    <col min="3078" max="3078" width="9.85546875" style="146" customWidth="1"/>
    <col min="3079" max="3079" width="13.85546875" style="146" customWidth="1"/>
    <col min="3080" max="3083" width="9.140625" style="146"/>
    <col min="3084" max="3084" width="75.28515625" style="146" customWidth="1"/>
    <col min="3085" max="3085" width="45.28515625" style="146" customWidth="1"/>
    <col min="3086" max="3328" width="9.140625" style="146"/>
    <col min="3329" max="3329" width="4.42578125" style="146" customWidth="1"/>
    <col min="3330" max="3330" width="11.5703125" style="146" customWidth="1"/>
    <col min="3331" max="3331" width="40.42578125" style="146" customWidth="1"/>
    <col min="3332" max="3332" width="5.5703125" style="146" customWidth="1"/>
    <col min="3333" max="3333" width="8.5703125" style="146" customWidth="1"/>
    <col min="3334" max="3334" width="9.85546875" style="146" customWidth="1"/>
    <col min="3335" max="3335" width="13.85546875" style="146" customWidth="1"/>
    <col min="3336" max="3339" width="9.140625" style="146"/>
    <col min="3340" max="3340" width="75.28515625" style="146" customWidth="1"/>
    <col min="3341" max="3341" width="45.28515625" style="146" customWidth="1"/>
    <col min="3342" max="3584" width="9.140625" style="146"/>
    <col min="3585" max="3585" width="4.42578125" style="146" customWidth="1"/>
    <col min="3586" max="3586" width="11.5703125" style="146" customWidth="1"/>
    <col min="3587" max="3587" width="40.42578125" style="146" customWidth="1"/>
    <col min="3588" max="3588" width="5.5703125" style="146" customWidth="1"/>
    <col min="3589" max="3589" width="8.5703125" style="146" customWidth="1"/>
    <col min="3590" max="3590" width="9.85546875" style="146" customWidth="1"/>
    <col min="3591" max="3591" width="13.85546875" style="146" customWidth="1"/>
    <col min="3592" max="3595" width="9.140625" style="146"/>
    <col min="3596" max="3596" width="75.28515625" style="146" customWidth="1"/>
    <col min="3597" max="3597" width="45.28515625" style="146" customWidth="1"/>
    <col min="3598" max="3840" width="9.140625" style="146"/>
    <col min="3841" max="3841" width="4.42578125" style="146" customWidth="1"/>
    <col min="3842" max="3842" width="11.5703125" style="146" customWidth="1"/>
    <col min="3843" max="3843" width="40.42578125" style="146" customWidth="1"/>
    <col min="3844" max="3844" width="5.5703125" style="146" customWidth="1"/>
    <col min="3845" max="3845" width="8.5703125" style="146" customWidth="1"/>
    <col min="3846" max="3846" width="9.85546875" style="146" customWidth="1"/>
    <col min="3847" max="3847" width="13.85546875" style="146" customWidth="1"/>
    <col min="3848" max="3851" width="9.140625" style="146"/>
    <col min="3852" max="3852" width="75.28515625" style="146" customWidth="1"/>
    <col min="3853" max="3853" width="45.28515625" style="146" customWidth="1"/>
    <col min="3854" max="4096" width="9.140625" style="146"/>
    <col min="4097" max="4097" width="4.42578125" style="146" customWidth="1"/>
    <col min="4098" max="4098" width="11.5703125" style="146" customWidth="1"/>
    <col min="4099" max="4099" width="40.42578125" style="146" customWidth="1"/>
    <col min="4100" max="4100" width="5.5703125" style="146" customWidth="1"/>
    <col min="4101" max="4101" width="8.5703125" style="146" customWidth="1"/>
    <col min="4102" max="4102" width="9.85546875" style="146" customWidth="1"/>
    <col min="4103" max="4103" width="13.85546875" style="146" customWidth="1"/>
    <col min="4104" max="4107" width="9.140625" style="146"/>
    <col min="4108" max="4108" width="75.28515625" style="146" customWidth="1"/>
    <col min="4109" max="4109" width="45.28515625" style="146" customWidth="1"/>
    <col min="4110" max="4352" width="9.140625" style="146"/>
    <col min="4353" max="4353" width="4.42578125" style="146" customWidth="1"/>
    <col min="4354" max="4354" width="11.5703125" style="146" customWidth="1"/>
    <col min="4355" max="4355" width="40.42578125" style="146" customWidth="1"/>
    <col min="4356" max="4356" width="5.5703125" style="146" customWidth="1"/>
    <col min="4357" max="4357" width="8.5703125" style="146" customWidth="1"/>
    <col min="4358" max="4358" width="9.85546875" style="146" customWidth="1"/>
    <col min="4359" max="4359" width="13.85546875" style="146" customWidth="1"/>
    <col min="4360" max="4363" width="9.140625" style="146"/>
    <col min="4364" max="4364" width="75.28515625" style="146" customWidth="1"/>
    <col min="4365" max="4365" width="45.28515625" style="146" customWidth="1"/>
    <col min="4366" max="4608" width="9.140625" style="146"/>
    <col min="4609" max="4609" width="4.42578125" style="146" customWidth="1"/>
    <col min="4610" max="4610" width="11.5703125" style="146" customWidth="1"/>
    <col min="4611" max="4611" width="40.42578125" style="146" customWidth="1"/>
    <col min="4612" max="4612" width="5.5703125" style="146" customWidth="1"/>
    <col min="4613" max="4613" width="8.5703125" style="146" customWidth="1"/>
    <col min="4614" max="4614" width="9.85546875" style="146" customWidth="1"/>
    <col min="4615" max="4615" width="13.85546875" style="146" customWidth="1"/>
    <col min="4616" max="4619" width="9.140625" style="146"/>
    <col min="4620" max="4620" width="75.28515625" style="146" customWidth="1"/>
    <col min="4621" max="4621" width="45.28515625" style="146" customWidth="1"/>
    <col min="4622" max="4864" width="9.140625" style="146"/>
    <col min="4865" max="4865" width="4.42578125" style="146" customWidth="1"/>
    <col min="4866" max="4866" width="11.5703125" style="146" customWidth="1"/>
    <col min="4867" max="4867" width="40.42578125" style="146" customWidth="1"/>
    <col min="4868" max="4868" width="5.5703125" style="146" customWidth="1"/>
    <col min="4869" max="4869" width="8.5703125" style="146" customWidth="1"/>
    <col min="4870" max="4870" width="9.85546875" style="146" customWidth="1"/>
    <col min="4871" max="4871" width="13.85546875" style="146" customWidth="1"/>
    <col min="4872" max="4875" width="9.140625" style="146"/>
    <col min="4876" max="4876" width="75.28515625" style="146" customWidth="1"/>
    <col min="4877" max="4877" width="45.28515625" style="146" customWidth="1"/>
    <col min="4878" max="5120" width="9.140625" style="146"/>
    <col min="5121" max="5121" width="4.42578125" style="146" customWidth="1"/>
    <col min="5122" max="5122" width="11.5703125" style="146" customWidth="1"/>
    <col min="5123" max="5123" width="40.42578125" style="146" customWidth="1"/>
    <col min="5124" max="5124" width="5.5703125" style="146" customWidth="1"/>
    <col min="5125" max="5125" width="8.5703125" style="146" customWidth="1"/>
    <col min="5126" max="5126" width="9.85546875" style="146" customWidth="1"/>
    <col min="5127" max="5127" width="13.85546875" style="146" customWidth="1"/>
    <col min="5128" max="5131" width="9.140625" style="146"/>
    <col min="5132" max="5132" width="75.28515625" style="146" customWidth="1"/>
    <col min="5133" max="5133" width="45.28515625" style="146" customWidth="1"/>
    <col min="5134" max="5376" width="9.140625" style="146"/>
    <col min="5377" max="5377" width="4.42578125" style="146" customWidth="1"/>
    <col min="5378" max="5378" width="11.5703125" style="146" customWidth="1"/>
    <col min="5379" max="5379" width="40.42578125" style="146" customWidth="1"/>
    <col min="5380" max="5380" width="5.5703125" style="146" customWidth="1"/>
    <col min="5381" max="5381" width="8.5703125" style="146" customWidth="1"/>
    <col min="5382" max="5382" width="9.85546875" style="146" customWidth="1"/>
    <col min="5383" max="5383" width="13.85546875" style="146" customWidth="1"/>
    <col min="5384" max="5387" width="9.140625" style="146"/>
    <col min="5388" max="5388" width="75.28515625" style="146" customWidth="1"/>
    <col min="5389" max="5389" width="45.28515625" style="146" customWidth="1"/>
    <col min="5390" max="5632" width="9.140625" style="146"/>
    <col min="5633" max="5633" width="4.42578125" style="146" customWidth="1"/>
    <col min="5634" max="5634" width="11.5703125" style="146" customWidth="1"/>
    <col min="5635" max="5635" width="40.42578125" style="146" customWidth="1"/>
    <col min="5636" max="5636" width="5.5703125" style="146" customWidth="1"/>
    <col min="5637" max="5637" width="8.5703125" style="146" customWidth="1"/>
    <col min="5638" max="5638" width="9.85546875" style="146" customWidth="1"/>
    <col min="5639" max="5639" width="13.85546875" style="146" customWidth="1"/>
    <col min="5640" max="5643" width="9.140625" style="146"/>
    <col min="5644" max="5644" width="75.28515625" style="146" customWidth="1"/>
    <col min="5645" max="5645" width="45.28515625" style="146" customWidth="1"/>
    <col min="5646" max="5888" width="9.140625" style="146"/>
    <col min="5889" max="5889" width="4.42578125" style="146" customWidth="1"/>
    <col min="5890" max="5890" width="11.5703125" style="146" customWidth="1"/>
    <col min="5891" max="5891" width="40.42578125" style="146" customWidth="1"/>
    <col min="5892" max="5892" width="5.5703125" style="146" customWidth="1"/>
    <col min="5893" max="5893" width="8.5703125" style="146" customWidth="1"/>
    <col min="5894" max="5894" width="9.85546875" style="146" customWidth="1"/>
    <col min="5895" max="5895" width="13.85546875" style="146" customWidth="1"/>
    <col min="5896" max="5899" width="9.140625" style="146"/>
    <col min="5900" max="5900" width="75.28515625" style="146" customWidth="1"/>
    <col min="5901" max="5901" width="45.28515625" style="146" customWidth="1"/>
    <col min="5902" max="6144" width="9.140625" style="146"/>
    <col min="6145" max="6145" width="4.42578125" style="146" customWidth="1"/>
    <col min="6146" max="6146" width="11.5703125" style="146" customWidth="1"/>
    <col min="6147" max="6147" width="40.42578125" style="146" customWidth="1"/>
    <col min="6148" max="6148" width="5.5703125" style="146" customWidth="1"/>
    <col min="6149" max="6149" width="8.5703125" style="146" customWidth="1"/>
    <col min="6150" max="6150" width="9.85546875" style="146" customWidth="1"/>
    <col min="6151" max="6151" width="13.85546875" style="146" customWidth="1"/>
    <col min="6152" max="6155" width="9.140625" style="146"/>
    <col min="6156" max="6156" width="75.28515625" style="146" customWidth="1"/>
    <col min="6157" max="6157" width="45.28515625" style="146" customWidth="1"/>
    <col min="6158" max="6400" width="9.140625" style="146"/>
    <col min="6401" max="6401" width="4.42578125" style="146" customWidth="1"/>
    <col min="6402" max="6402" width="11.5703125" style="146" customWidth="1"/>
    <col min="6403" max="6403" width="40.42578125" style="146" customWidth="1"/>
    <col min="6404" max="6404" width="5.5703125" style="146" customWidth="1"/>
    <col min="6405" max="6405" width="8.5703125" style="146" customWidth="1"/>
    <col min="6406" max="6406" width="9.85546875" style="146" customWidth="1"/>
    <col min="6407" max="6407" width="13.85546875" style="146" customWidth="1"/>
    <col min="6408" max="6411" width="9.140625" style="146"/>
    <col min="6412" max="6412" width="75.28515625" style="146" customWidth="1"/>
    <col min="6413" max="6413" width="45.28515625" style="146" customWidth="1"/>
    <col min="6414" max="6656" width="9.140625" style="146"/>
    <col min="6657" max="6657" width="4.42578125" style="146" customWidth="1"/>
    <col min="6658" max="6658" width="11.5703125" style="146" customWidth="1"/>
    <col min="6659" max="6659" width="40.42578125" style="146" customWidth="1"/>
    <col min="6660" max="6660" width="5.5703125" style="146" customWidth="1"/>
    <col min="6661" max="6661" width="8.5703125" style="146" customWidth="1"/>
    <col min="6662" max="6662" width="9.85546875" style="146" customWidth="1"/>
    <col min="6663" max="6663" width="13.85546875" style="146" customWidth="1"/>
    <col min="6664" max="6667" width="9.140625" style="146"/>
    <col min="6668" max="6668" width="75.28515625" style="146" customWidth="1"/>
    <col min="6669" max="6669" width="45.28515625" style="146" customWidth="1"/>
    <col min="6670" max="6912" width="9.140625" style="146"/>
    <col min="6913" max="6913" width="4.42578125" style="146" customWidth="1"/>
    <col min="6914" max="6914" width="11.5703125" style="146" customWidth="1"/>
    <col min="6915" max="6915" width="40.42578125" style="146" customWidth="1"/>
    <col min="6916" max="6916" width="5.5703125" style="146" customWidth="1"/>
    <col min="6917" max="6917" width="8.5703125" style="146" customWidth="1"/>
    <col min="6918" max="6918" width="9.85546875" style="146" customWidth="1"/>
    <col min="6919" max="6919" width="13.85546875" style="146" customWidth="1"/>
    <col min="6920" max="6923" width="9.140625" style="146"/>
    <col min="6924" max="6924" width="75.28515625" style="146" customWidth="1"/>
    <col min="6925" max="6925" width="45.28515625" style="146" customWidth="1"/>
    <col min="6926" max="7168" width="9.140625" style="146"/>
    <col min="7169" max="7169" width="4.42578125" style="146" customWidth="1"/>
    <col min="7170" max="7170" width="11.5703125" style="146" customWidth="1"/>
    <col min="7171" max="7171" width="40.42578125" style="146" customWidth="1"/>
    <col min="7172" max="7172" width="5.5703125" style="146" customWidth="1"/>
    <col min="7173" max="7173" width="8.5703125" style="146" customWidth="1"/>
    <col min="7174" max="7174" width="9.85546875" style="146" customWidth="1"/>
    <col min="7175" max="7175" width="13.85546875" style="146" customWidth="1"/>
    <col min="7176" max="7179" width="9.140625" style="146"/>
    <col min="7180" max="7180" width="75.28515625" style="146" customWidth="1"/>
    <col min="7181" max="7181" width="45.28515625" style="146" customWidth="1"/>
    <col min="7182" max="7424" width="9.140625" style="146"/>
    <col min="7425" max="7425" width="4.42578125" style="146" customWidth="1"/>
    <col min="7426" max="7426" width="11.5703125" style="146" customWidth="1"/>
    <col min="7427" max="7427" width="40.42578125" style="146" customWidth="1"/>
    <col min="7428" max="7428" width="5.5703125" style="146" customWidth="1"/>
    <col min="7429" max="7429" width="8.5703125" style="146" customWidth="1"/>
    <col min="7430" max="7430" width="9.85546875" style="146" customWidth="1"/>
    <col min="7431" max="7431" width="13.85546875" style="146" customWidth="1"/>
    <col min="7432" max="7435" width="9.140625" style="146"/>
    <col min="7436" max="7436" width="75.28515625" style="146" customWidth="1"/>
    <col min="7437" max="7437" width="45.28515625" style="146" customWidth="1"/>
    <col min="7438" max="7680" width="9.140625" style="146"/>
    <col min="7681" max="7681" width="4.42578125" style="146" customWidth="1"/>
    <col min="7682" max="7682" width="11.5703125" style="146" customWidth="1"/>
    <col min="7683" max="7683" width="40.42578125" style="146" customWidth="1"/>
    <col min="7684" max="7684" width="5.5703125" style="146" customWidth="1"/>
    <col min="7685" max="7685" width="8.5703125" style="146" customWidth="1"/>
    <col min="7686" max="7686" width="9.85546875" style="146" customWidth="1"/>
    <col min="7687" max="7687" width="13.85546875" style="146" customWidth="1"/>
    <col min="7688" max="7691" width="9.140625" style="146"/>
    <col min="7692" max="7692" width="75.28515625" style="146" customWidth="1"/>
    <col min="7693" max="7693" width="45.28515625" style="146" customWidth="1"/>
    <col min="7694" max="7936" width="9.140625" style="146"/>
    <col min="7937" max="7937" width="4.42578125" style="146" customWidth="1"/>
    <col min="7938" max="7938" width="11.5703125" style="146" customWidth="1"/>
    <col min="7939" max="7939" width="40.42578125" style="146" customWidth="1"/>
    <col min="7940" max="7940" width="5.5703125" style="146" customWidth="1"/>
    <col min="7941" max="7941" width="8.5703125" style="146" customWidth="1"/>
    <col min="7942" max="7942" width="9.85546875" style="146" customWidth="1"/>
    <col min="7943" max="7943" width="13.85546875" style="146" customWidth="1"/>
    <col min="7944" max="7947" width="9.140625" style="146"/>
    <col min="7948" max="7948" width="75.28515625" style="146" customWidth="1"/>
    <col min="7949" max="7949" width="45.28515625" style="146" customWidth="1"/>
    <col min="7950" max="8192" width="9.140625" style="146"/>
    <col min="8193" max="8193" width="4.42578125" style="146" customWidth="1"/>
    <col min="8194" max="8194" width="11.5703125" style="146" customWidth="1"/>
    <col min="8195" max="8195" width="40.42578125" style="146" customWidth="1"/>
    <col min="8196" max="8196" width="5.5703125" style="146" customWidth="1"/>
    <col min="8197" max="8197" width="8.5703125" style="146" customWidth="1"/>
    <col min="8198" max="8198" width="9.85546875" style="146" customWidth="1"/>
    <col min="8199" max="8199" width="13.85546875" style="146" customWidth="1"/>
    <col min="8200" max="8203" width="9.140625" style="146"/>
    <col min="8204" max="8204" width="75.28515625" style="146" customWidth="1"/>
    <col min="8205" max="8205" width="45.28515625" style="146" customWidth="1"/>
    <col min="8206" max="8448" width="9.140625" style="146"/>
    <col min="8449" max="8449" width="4.42578125" style="146" customWidth="1"/>
    <col min="8450" max="8450" width="11.5703125" style="146" customWidth="1"/>
    <col min="8451" max="8451" width="40.42578125" style="146" customWidth="1"/>
    <col min="8452" max="8452" width="5.5703125" style="146" customWidth="1"/>
    <col min="8453" max="8453" width="8.5703125" style="146" customWidth="1"/>
    <col min="8454" max="8454" width="9.85546875" style="146" customWidth="1"/>
    <col min="8455" max="8455" width="13.85546875" style="146" customWidth="1"/>
    <col min="8456" max="8459" width="9.140625" style="146"/>
    <col min="8460" max="8460" width="75.28515625" style="146" customWidth="1"/>
    <col min="8461" max="8461" width="45.28515625" style="146" customWidth="1"/>
    <col min="8462" max="8704" width="9.140625" style="146"/>
    <col min="8705" max="8705" width="4.42578125" style="146" customWidth="1"/>
    <col min="8706" max="8706" width="11.5703125" style="146" customWidth="1"/>
    <col min="8707" max="8707" width="40.42578125" style="146" customWidth="1"/>
    <col min="8708" max="8708" width="5.5703125" style="146" customWidth="1"/>
    <col min="8709" max="8709" width="8.5703125" style="146" customWidth="1"/>
    <col min="8710" max="8710" width="9.85546875" style="146" customWidth="1"/>
    <col min="8711" max="8711" width="13.85546875" style="146" customWidth="1"/>
    <col min="8712" max="8715" width="9.140625" style="146"/>
    <col min="8716" max="8716" width="75.28515625" style="146" customWidth="1"/>
    <col min="8717" max="8717" width="45.28515625" style="146" customWidth="1"/>
    <col min="8718" max="8960" width="9.140625" style="146"/>
    <col min="8961" max="8961" width="4.42578125" style="146" customWidth="1"/>
    <col min="8962" max="8962" width="11.5703125" style="146" customWidth="1"/>
    <col min="8963" max="8963" width="40.42578125" style="146" customWidth="1"/>
    <col min="8964" max="8964" width="5.5703125" style="146" customWidth="1"/>
    <col min="8965" max="8965" width="8.5703125" style="146" customWidth="1"/>
    <col min="8966" max="8966" width="9.85546875" style="146" customWidth="1"/>
    <col min="8967" max="8967" width="13.85546875" style="146" customWidth="1"/>
    <col min="8968" max="8971" width="9.140625" style="146"/>
    <col min="8972" max="8972" width="75.28515625" style="146" customWidth="1"/>
    <col min="8973" max="8973" width="45.28515625" style="146" customWidth="1"/>
    <col min="8974" max="9216" width="9.140625" style="146"/>
    <col min="9217" max="9217" width="4.42578125" style="146" customWidth="1"/>
    <col min="9218" max="9218" width="11.5703125" style="146" customWidth="1"/>
    <col min="9219" max="9219" width="40.42578125" style="146" customWidth="1"/>
    <col min="9220" max="9220" width="5.5703125" style="146" customWidth="1"/>
    <col min="9221" max="9221" width="8.5703125" style="146" customWidth="1"/>
    <col min="9222" max="9222" width="9.85546875" style="146" customWidth="1"/>
    <col min="9223" max="9223" width="13.85546875" style="146" customWidth="1"/>
    <col min="9224" max="9227" width="9.140625" style="146"/>
    <col min="9228" max="9228" width="75.28515625" style="146" customWidth="1"/>
    <col min="9229" max="9229" width="45.28515625" style="146" customWidth="1"/>
    <col min="9230" max="9472" width="9.140625" style="146"/>
    <col min="9473" max="9473" width="4.42578125" style="146" customWidth="1"/>
    <col min="9474" max="9474" width="11.5703125" style="146" customWidth="1"/>
    <col min="9475" max="9475" width="40.42578125" style="146" customWidth="1"/>
    <col min="9476" max="9476" width="5.5703125" style="146" customWidth="1"/>
    <col min="9477" max="9477" width="8.5703125" style="146" customWidth="1"/>
    <col min="9478" max="9478" width="9.85546875" style="146" customWidth="1"/>
    <col min="9479" max="9479" width="13.85546875" style="146" customWidth="1"/>
    <col min="9480" max="9483" width="9.140625" style="146"/>
    <col min="9484" max="9484" width="75.28515625" style="146" customWidth="1"/>
    <col min="9485" max="9485" width="45.28515625" style="146" customWidth="1"/>
    <col min="9486" max="9728" width="9.140625" style="146"/>
    <col min="9729" max="9729" width="4.42578125" style="146" customWidth="1"/>
    <col min="9730" max="9730" width="11.5703125" style="146" customWidth="1"/>
    <col min="9731" max="9731" width="40.42578125" style="146" customWidth="1"/>
    <col min="9732" max="9732" width="5.5703125" style="146" customWidth="1"/>
    <col min="9733" max="9733" width="8.5703125" style="146" customWidth="1"/>
    <col min="9734" max="9734" width="9.85546875" style="146" customWidth="1"/>
    <col min="9735" max="9735" width="13.85546875" style="146" customWidth="1"/>
    <col min="9736" max="9739" width="9.140625" style="146"/>
    <col min="9740" max="9740" width="75.28515625" style="146" customWidth="1"/>
    <col min="9741" max="9741" width="45.28515625" style="146" customWidth="1"/>
    <col min="9742" max="9984" width="9.140625" style="146"/>
    <col min="9985" max="9985" width="4.42578125" style="146" customWidth="1"/>
    <col min="9986" max="9986" width="11.5703125" style="146" customWidth="1"/>
    <col min="9987" max="9987" width="40.42578125" style="146" customWidth="1"/>
    <col min="9988" max="9988" width="5.5703125" style="146" customWidth="1"/>
    <col min="9989" max="9989" width="8.5703125" style="146" customWidth="1"/>
    <col min="9990" max="9990" width="9.85546875" style="146" customWidth="1"/>
    <col min="9991" max="9991" width="13.85546875" style="146" customWidth="1"/>
    <col min="9992" max="9995" width="9.140625" style="146"/>
    <col min="9996" max="9996" width="75.28515625" style="146" customWidth="1"/>
    <col min="9997" max="9997" width="45.28515625" style="146" customWidth="1"/>
    <col min="9998" max="10240" width="9.140625" style="146"/>
    <col min="10241" max="10241" width="4.42578125" style="146" customWidth="1"/>
    <col min="10242" max="10242" width="11.5703125" style="146" customWidth="1"/>
    <col min="10243" max="10243" width="40.42578125" style="146" customWidth="1"/>
    <col min="10244" max="10244" width="5.5703125" style="146" customWidth="1"/>
    <col min="10245" max="10245" width="8.5703125" style="146" customWidth="1"/>
    <col min="10246" max="10246" width="9.85546875" style="146" customWidth="1"/>
    <col min="10247" max="10247" width="13.85546875" style="146" customWidth="1"/>
    <col min="10248" max="10251" width="9.140625" style="146"/>
    <col min="10252" max="10252" width="75.28515625" style="146" customWidth="1"/>
    <col min="10253" max="10253" width="45.28515625" style="146" customWidth="1"/>
    <col min="10254" max="10496" width="9.140625" style="146"/>
    <col min="10497" max="10497" width="4.42578125" style="146" customWidth="1"/>
    <col min="10498" max="10498" width="11.5703125" style="146" customWidth="1"/>
    <col min="10499" max="10499" width="40.42578125" style="146" customWidth="1"/>
    <col min="10500" max="10500" width="5.5703125" style="146" customWidth="1"/>
    <col min="10501" max="10501" width="8.5703125" style="146" customWidth="1"/>
    <col min="10502" max="10502" width="9.85546875" style="146" customWidth="1"/>
    <col min="10503" max="10503" width="13.85546875" style="146" customWidth="1"/>
    <col min="10504" max="10507" width="9.140625" style="146"/>
    <col min="10508" max="10508" width="75.28515625" style="146" customWidth="1"/>
    <col min="10509" max="10509" width="45.28515625" style="146" customWidth="1"/>
    <col min="10510" max="10752" width="9.140625" style="146"/>
    <col min="10753" max="10753" width="4.42578125" style="146" customWidth="1"/>
    <col min="10754" max="10754" width="11.5703125" style="146" customWidth="1"/>
    <col min="10755" max="10755" width="40.42578125" style="146" customWidth="1"/>
    <col min="10756" max="10756" width="5.5703125" style="146" customWidth="1"/>
    <col min="10757" max="10757" width="8.5703125" style="146" customWidth="1"/>
    <col min="10758" max="10758" width="9.85546875" style="146" customWidth="1"/>
    <col min="10759" max="10759" width="13.85546875" style="146" customWidth="1"/>
    <col min="10760" max="10763" width="9.140625" style="146"/>
    <col min="10764" max="10764" width="75.28515625" style="146" customWidth="1"/>
    <col min="10765" max="10765" width="45.28515625" style="146" customWidth="1"/>
    <col min="10766" max="11008" width="9.140625" style="146"/>
    <col min="11009" max="11009" width="4.42578125" style="146" customWidth="1"/>
    <col min="11010" max="11010" width="11.5703125" style="146" customWidth="1"/>
    <col min="11011" max="11011" width="40.42578125" style="146" customWidth="1"/>
    <col min="11012" max="11012" width="5.5703125" style="146" customWidth="1"/>
    <col min="11013" max="11013" width="8.5703125" style="146" customWidth="1"/>
    <col min="11014" max="11014" width="9.85546875" style="146" customWidth="1"/>
    <col min="11015" max="11015" width="13.85546875" style="146" customWidth="1"/>
    <col min="11016" max="11019" width="9.140625" style="146"/>
    <col min="11020" max="11020" width="75.28515625" style="146" customWidth="1"/>
    <col min="11021" max="11021" width="45.28515625" style="146" customWidth="1"/>
    <col min="11022" max="11264" width="9.140625" style="146"/>
    <col min="11265" max="11265" width="4.42578125" style="146" customWidth="1"/>
    <col min="11266" max="11266" width="11.5703125" style="146" customWidth="1"/>
    <col min="11267" max="11267" width="40.42578125" style="146" customWidth="1"/>
    <col min="11268" max="11268" width="5.5703125" style="146" customWidth="1"/>
    <col min="11269" max="11269" width="8.5703125" style="146" customWidth="1"/>
    <col min="11270" max="11270" width="9.85546875" style="146" customWidth="1"/>
    <col min="11271" max="11271" width="13.85546875" style="146" customWidth="1"/>
    <col min="11272" max="11275" width="9.140625" style="146"/>
    <col min="11276" max="11276" width="75.28515625" style="146" customWidth="1"/>
    <col min="11277" max="11277" width="45.28515625" style="146" customWidth="1"/>
    <col min="11278" max="11520" width="9.140625" style="146"/>
    <col min="11521" max="11521" width="4.42578125" style="146" customWidth="1"/>
    <col min="11522" max="11522" width="11.5703125" style="146" customWidth="1"/>
    <col min="11523" max="11523" width="40.42578125" style="146" customWidth="1"/>
    <col min="11524" max="11524" width="5.5703125" style="146" customWidth="1"/>
    <col min="11525" max="11525" width="8.5703125" style="146" customWidth="1"/>
    <col min="11526" max="11526" width="9.85546875" style="146" customWidth="1"/>
    <col min="11527" max="11527" width="13.85546875" style="146" customWidth="1"/>
    <col min="11528" max="11531" width="9.140625" style="146"/>
    <col min="11532" max="11532" width="75.28515625" style="146" customWidth="1"/>
    <col min="11533" max="11533" width="45.28515625" style="146" customWidth="1"/>
    <col min="11534" max="11776" width="9.140625" style="146"/>
    <col min="11777" max="11777" width="4.42578125" style="146" customWidth="1"/>
    <col min="11778" max="11778" width="11.5703125" style="146" customWidth="1"/>
    <col min="11779" max="11779" width="40.42578125" style="146" customWidth="1"/>
    <col min="11780" max="11780" width="5.5703125" style="146" customWidth="1"/>
    <col min="11781" max="11781" width="8.5703125" style="146" customWidth="1"/>
    <col min="11782" max="11782" width="9.85546875" style="146" customWidth="1"/>
    <col min="11783" max="11783" width="13.85546875" style="146" customWidth="1"/>
    <col min="11784" max="11787" width="9.140625" style="146"/>
    <col min="11788" max="11788" width="75.28515625" style="146" customWidth="1"/>
    <col min="11789" max="11789" width="45.28515625" style="146" customWidth="1"/>
    <col min="11790" max="12032" width="9.140625" style="146"/>
    <col min="12033" max="12033" width="4.42578125" style="146" customWidth="1"/>
    <col min="12034" max="12034" width="11.5703125" style="146" customWidth="1"/>
    <col min="12035" max="12035" width="40.42578125" style="146" customWidth="1"/>
    <col min="12036" max="12036" width="5.5703125" style="146" customWidth="1"/>
    <col min="12037" max="12037" width="8.5703125" style="146" customWidth="1"/>
    <col min="12038" max="12038" width="9.85546875" style="146" customWidth="1"/>
    <col min="12039" max="12039" width="13.85546875" style="146" customWidth="1"/>
    <col min="12040" max="12043" width="9.140625" style="146"/>
    <col min="12044" max="12044" width="75.28515625" style="146" customWidth="1"/>
    <col min="12045" max="12045" width="45.28515625" style="146" customWidth="1"/>
    <col min="12046" max="12288" width="9.140625" style="146"/>
    <col min="12289" max="12289" width="4.42578125" style="146" customWidth="1"/>
    <col min="12290" max="12290" width="11.5703125" style="146" customWidth="1"/>
    <col min="12291" max="12291" width="40.42578125" style="146" customWidth="1"/>
    <col min="12292" max="12292" width="5.5703125" style="146" customWidth="1"/>
    <col min="12293" max="12293" width="8.5703125" style="146" customWidth="1"/>
    <col min="12294" max="12294" width="9.85546875" style="146" customWidth="1"/>
    <col min="12295" max="12295" width="13.85546875" style="146" customWidth="1"/>
    <col min="12296" max="12299" width="9.140625" style="146"/>
    <col min="12300" max="12300" width="75.28515625" style="146" customWidth="1"/>
    <col min="12301" max="12301" width="45.28515625" style="146" customWidth="1"/>
    <col min="12302" max="12544" width="9.140625" style="146"/>
    <col min="12545" max="12545" width="4.42578125" style="146" customWidth="1"/>
    <col min="12546" max="12546" width="11.5703125" style="146" customWidth="1"/>
    <col min="12547" max="12547" width="40.42578125" style="146" customWidth="1"/>
    <col min="12548" max="12548" width="5.5703125" style="146" customWidth="1"/>
    <col min="12549" max="12549" width="8.5703125" style="146" customWidth="1"/>
    <col min="12550" max="12550" width="9.85546875" style="146" customWidth="1"/>
    <col min="12551" max="12551" width="13.85546875" style="146" customWidth="1"/>
    <col min="12552" max="12555" width="9.140625" style="146"/>
    <col min="12556" max="12556" width="75.28515625" style="146" customWidth="1"/>
    <col min="12557" max="12557" width="45.28515625" style="146" customWidth="1"/>
    <col min="12558" max="12800" width="9.140625" style="146"/>
    <col min="12801" max="12801" width="4.42578125" style="146" customWidth="1"/>
    <col min="12802" max="12802" width="11.5703125" style="146" customWidth="1"/>
    <col min="12803" max="12803" width="40.42578125" style="146" customWidth="1"/>
    <col min="12804" max="12804" width="5.5703125" style="146" customWidth="1"/>
    <col min="12805" max="12805" width="8.5703125" style="146" customWidth="1"/>
    <col min="12806" max="12806" width="9.85546875" style="146" customWidth="1"/>
    <col min="12807" max="12807" width="13.85546875" style="146" customWidth="1"/>
    <col min="12808" max="12811" width="9.140625" style="146"/>
    <col min="12812" max="12812" width="75.28515625" style="146" customWidth="1"/>
    <col min="12813" max="12813" width="45.28515625" style="146" customWidth="1"/>
    <col min="12814" max="13056" width="9.140625" style="146"/>
    <col min="13057" max="13057" width="4.42578125" style="146" customWidth="1"/>
    <col min="13058" max="13058" width="11.5703125" style="146" customWidth="1"/>
    <col min="13059" max="13059" width="40.42578125" style="146" customWidth="1"/>
    <col min="13060" max="13060" width="5.5703125" style="146" customWidth="1"/>
    <col min="13061" max="13061" width="8.5703125" style="146" customWidth="1"/>
    <col min="13062" max="13062" width="9.85546875" style="146" customWidth="1"/>
    <col min="13063" max="13063" width="13.85546875" style="146" customWidth="1"/>
    <col min="13064" max="13067" width="9.140625" style="146"/>
    <col min="13068" max="13068" width="75.28515625" style="146" customWidth="1"/>
    <col min="13069" max="13069" width="45.28515625" style="146" customWidth="1"/>
    <col min="13070" max="13312" width="9.140625" style="146"/>
    <col min="13313" max="13313" width="4.42578125" style="146" customWidth="1"/>
    <col min="13314" max="13314" width="11.5703125" style="146" customWidth="1"/>
    <col min="13315" max="13315" width="40.42578125" style="146" customWidth="1"/>
    <col min="13316" max="13316" width="5.5703125" style="146" customWidth="1"/>
    <col min="13317" max="13317" width="8.5703125" style="146" customWidth="1"/>
    <col min="13318" max="13318" width="9.85546875" style="146" customWidth="1"/>
    <col min="13319" max="13319" width="13.85546875" style="146" customWidth="1"/>
    <col min="13320" max="13323" width="9.140625" style="146"/>
    <col min="13324" max="13324" width="75.28515625" style="146" customWidth="1"/>
    <col min="13325" max="13325" width="45.28515625" style="146" customWidth="1"/>
    <col min="13326" max="13568" width="9.140625" style="146"/>
    <col min="13569" max="13569" width="4.42578125" style="146" customWidth="1"/>
    <col min="13570" max="13570" width="11.5703125" style="146" customWidth="1"/>
    <col min="13571" max="13571" width="40.42578125" style="146" customWidth="1"/>
    <col min="13572" max="13572" width="5.5703125" style="146" customWidth="1"/>
    <col min="13573" max="13573" width="8.5703125" style="146" customWidth="1"/>
    <col min="13574" max="13574" width="9.85546875" style="146" customWidth="1"/>
    <col min="13575" max="13575" width="13.85546875" style="146" customWidth="1"/>
    <col min="13576" max="13579" width="9.140625" style="146"/>
    <col min="13580" max="13580" width="75.28515625" style="146" customWidth="1"/>
    <col min="13581" max="13581" width="45.28515625" style="146" customWidth="1"/>
    <col min="13582" max="13824" width="9.140625" style="146"/>
    <col min="13825" max="13825" width="4.42578125" style="146" customWidth="1"/>
    <col min="13826" max="13826" width="11.5703125" style="146" customWidth="1"/>
    <col min="13827" max="13827" width="40.42578125" style="146" customWidth="1"/>
    <col min="13828" max="13828" width="5.5703125" style="146" customWidth="1"/>
    <col min="13829" max="13829" width="8.5703125" style="146" customWidth="1"/>
    <col min="13830" max="13830" width="9.85546875" style="146" customWidth="1"/>
    <col min="13831" max="13831" width="13.85546875" style="146" customWidth="1"/>
    <col min="13832" max="13835" width="9.140625" style="146"/>
    <col min="13836" max="13836" width="75.28515625" style="146" customWidth="1"/>
    <col min="13837" max="13837" width="45.28515625" style="146" customWidth="1"/>
    <col min="13838" max="14080" width="9.140625" style="146"/>
    <col min="14081" max="14081" width="4.42578125" style="146" customWidth="1"/>
    <col min="14082" max="14082" width="11.5703125" style="146" customWidth="1"/>
    <col min="14083" max="14083" width="40.42578125" style="146" customWidth="1"/>
    <col min="14084" max="14084" width="5.5703125" style="146" customWidth="1"/>
    <col min="14085" max="14085" width="8.5703125" style="146" customWidth="1"/>
    <col min="14086" max="14086" width="9.85546875" style="146" customWidth="1"/>
    <col min="14087" max="14087" width="13.85546875" style="146" customWidth="1"/>
    <col min="14088" max="14091" width="9.140625" style="146"/>
    <col min="14092" max="14092" width="75.28515625" style="146" customWidth="1"/>
    <col min="14093" max="14093" width="45.28515625" style="146" customWidth="1"/>
    <col min="14094" max="14336" width="9.140625" style="146"/>
    <col min="14337" max="14337" width="4.42578125" style="146" customWidth="1"/>
    <col min="14338" max="14338" width="11.5703125" style="146" customWidth="1"/>
    <col min="14339" max="14339" width="40.42578125" style="146" customWidth="1"/>
    <col min="14340" max="14340" width="5.5703125" style="146" customWidth="1"/>
    <col min="14341" max="14341" width="8.5703125" style="146" customWidth="1"/>
    <col min="14342" max="14342" width="9.85546875" style="146" customWidth="1"/>
    <col min="14343" max="14343" width="13.85546875" style="146" customWidth="1"/>
    <col min="14344" max="14347" width="9.140625" style="146"/>
    <col min="14348" max="14348" width="75.28515625" style="146" customWidth="1"/>
    <col min="14349" max="14349" width="45.28515625" style="146" customWidth="1"/>
    <col min="14350" max="14592" width="9.140625" style="146"/>
    <col min="14593" max="14593" width="4.42578125" style="146" customWidth="1"/>
    <col min="14594" max="14594" width="11.5703125" style="146" customWidth="1"/>
    <col min="14595" max="14595" width="40.42578125" style="146" customWidth="1"/>
    <col min="14596" max="14596" width="5.5703125" style="146" customWidth="1"/>
    <col min="14597" max="14597" width="8.5703125" style="146" customWidth="1"/>
    <col min="14598" max="14598" width="9.85546875" style="146" customWidth="1"/>
    <col min="14599" max="14599" width="13.85546875" style="146" customWidth="1"/>
    <col min="14600" max="14603" width="9.140625" style="146"/>
    <col min="14604" max="14604" width="75.28515625" style="146" customWidth="1"/>
    <col min="14605" max="14605" width="45.28515625" style="146" customWidth="1"/>
    <col min="14606" max="14848" width="9.140625" style="146"/>
    <col min="14849" max="14849" width="4.42578125" style="146" customWidth="1"/>
    <col min="14850" max="14850" width="11.5703125" style="146" customWidth="1"/>
    <col min="14851" max="14851" width="40.42578125" style="146" customWidth="1"/>
    <col min="14852" max="14852" width="5.5703125" style="146" customWidth="1"/>
    <col min="14853" max="14853" width="8.5703125" style="146" customWidth="1"/>
    <col min="14854" max="14854" width="9.85546875" style="146" customWidth="1"/>
    <col min="14855" max="14855" width="13.85546875" style="146" customWidth="1"/>
    <col min="14856" max="14859" width="9.140625" style="146"/>
    <col min="14860" max="14860" width="75.28515625" style="146" customWidth="1"/>
    <col min="14861" max="14861" width="45.28515625" style="146" customWidth="1"/>
    <col min="14862" max="15104" width="9.140625" style="146"/>
    <col min="15105" max="15105" width="4.42578125" style="146" customWidth="1"/>
    <col min="15106" max="15106" width="11.5703125" style="146" customWidth="1"/>
    <col min="15107" max="15107" width="40.42578125" style="146" customWidth="1"/>
    <col min="15108" max="15108" width="5.5703125" style="146" customWidth="1"/>
    <col min="15109" max="15109" width="8.5703125" style="146" customWidth="1"/>
    <col min="15110" max="15110" width="9.85546875" style="146" customWidth="1"/>
    <col min="15111" max="15111" width="13.85546875" style="146" customWidth="1"/>
    <col min="15112" max="15115" width="9.140625" style="146"/>
    <col min="15116" max="15116" width="75.28515625" style="146" customWidth="1"/>
    <col min="15117" max="15117" width="45.28515625" style="146" customWidth="1"/>
    <col min="15118" max="15360" width="9.140625" style="146"/>
    <col min="15361" max="15361" width="4.42578125" style="146" customWidth="1"/>
    <col min="15362" max="15362" width="11.5703125" style="146" customWidth="1"/>
    <col min="15363" max="15363" width="40.42578125" style="146" customWidth="1"/>
    <col min="15364" max="15364" width="5.5703125" style="146" customWidth="1"/>
    <col min="15365" max="15365" width="8.5703125" style="146" customWidth="1"/>
    <col min="15366" max="15366" width="9.85546875" style="146" customWidth="1"/>
    <col min="15367" max="15367" width="13.85546875" style="146" customWidth="1"/>
    <col min="15368" max="15371" width="9.140625" style="146"/>
    <col min="15372" max="15372" width="75.28515625" style="146" customWidth="1"/>
    <col min="15373" max="15373" width="45.28515625" style="146" customWidth="1"/>
    <col min="15374" max="15616" width="9.140625" style="146"/>
    <col min="15617" max="15617" width="4.42578125" style="146" customWidth="1"/>
    <col min="15618" max="15618" width="11.5703125" style="146" customWidth="1"/>
    <col min="15619" max="15619" width="40.42578125" style="146" customWidth="1"/>
    <col min="15620" max="15620" width="5.5703125" style="146" customWidth="1"/>
    <col min="15621" max="15621" width="8.5703125" style="146" customWidth="1"/>
    <col min="15622" max="15622" width="9.85546875" style="146" customWidth="1"/>
    <col min="15623" max="15623" width="13.85546875" style="146" customWidth="1"/>
    <col min="15624" max="15627" width="9.140625" style="146"/>
    <col min="15628" max="15628" width="75.28515625" style="146" customWidth="1"/>
    <col min="15629" max="15629" width="45.28515625" style="146" customWidth="1"/>
    <col min="15630" max="15872" width="9.140625" style="146"/>
    <col min="15873" max="15873" width="4.42578125" style="146" customWidth="1"/>
    <col min="15874" max="15874" width="11.5703125" style="146" customWidth="1"/>
    <col min="15875" max="15875" width="40.42578125" style="146" customWidth="1"/>
    <col min="15876" max="15876" width="5.5703125" style="146" customWidth="1"/>
    <col min="15877" max="15877" width="8.5703125" style="146" customWidth="1"/>
    <col min="15878" max="15878" width="9.85546875" style="146" customWidth="1"/>
    <col min="15879" max="15879" width="13.85546875" style="146" customWidth="1"/>
    <col min="15880" max="15883" width="9.140625" style="146"/>
    <col min="15884" max="15884" width="75.28515625" style="146" customWidth="1"/>
    <col min="15885" max="15885" width="45.28515625" style="146" customWidth="1"/>
    <col min="15886" max="16128" width="9.140625" style="146"/>
    <col min="16129" max="16129" width="4.42578125" style="146" customWidth="1"/>
    <col min="16130" max="16130" width="11.5703125" style="146" customWidth="1"/>
    <col min="16131" max="16131" width="40.42578125" style="146" customWidth="1"/>
    <col min="16132" max="16132" width="5.5703125" style="146" customWidth="1"/>
    <col min="16133" max="16133" width="8.5703125" style="146" customWidth="1"/>
    <col min="16134" max="16134" width="9.85546875" style="146" customWidth="1"/>
    <col min="16135" max="16135" width="13.85546875" style="146" customWidth="1"/>
    <col min="16136" max="16139" width="9.140625" style="146"/>
    <col min="16140" max="16140" width="75.28515625" style="146" customWidth="1"/>
    <col min="16141" max="16141" width="45.28515625" style="146" customWidth="1"/>
    <col min="16142" max="16384" width="9.140625" style="146"/>
  </cols>
  <sheetData>
    <row r="1" spans="1:104" ht="15.75" x14ac:dyDescent="0.25">
      <c r="A1" s="232" t="s">
        <v>76</v>
      </c>
      <c r="B1" s="232"/>
      <c r="C1" s="232"/>
      <c r="D1" s="232"/>
      <c r="E1" s="232"/>
      <c r="F1" s="232"/>
      <c r="G1" s="232"/>
    </row>
    <row r="2" spans="1:104" ht="14.25" customHeight="1" thickBot="1" x14ac:dyDescent="0.25">
      <c r="A2" s="147"/>
      <c r="B2" s="148"/>
      <c r="C2" s="149"/>
      <c r="D2" s="149"/>
      <c r="E2" s="150"/>
      <c r="F2" s="149"/>
      <c r="G2" s="149"/>
    </row>
    <row r="3" spans="1:104" ht="13.5" thickTop="1" x14ac:dyDescent="0.2">
      <c r="A3" s="218" t="s">
        <v>48</v>
      </c>
      <c r="B3" s="219"/>
      <c r="C3" s="97" t="str">
        <f>CONCATENATE(cislostavby," ",nazevstavby)</f>
        <v>A95-2017 Opava - rekonstrukce operačního střediska</v>
      </c>
      <c r="D3" s="151"/>
      <c r="E3" s="152" t="s">
        <v>64</v>
      </c>
      <c r="F3" s="153" t="str">
        <f>Rekapitulace!H1</f>
        <v>2</v>
      </c>
      <c r="G3" s="154"/>
    </row>
    <row r="4" spans="1:104" ht="13.5" thickBot="1" x14ac:dyDescent="0.25">
      <c r="A4" s="233" t="s">
        <v>50</v>
      </c>
      <c r="B4" s="221"/>
      <c r="C4" s="103" t="str">
        <f>CONCATENATE(cisloobjektu," ",nazevobjektu)</f>
        <v>01 Vězeňská služba České republiky</v>
      </c>
      <c r="D4" s="155"/>
      <c r="E4" s="234" t="str">
        <f>Rekapitulace!G2</f>
        <v>Architektonicko-stavební řešení</v>
      </c>
      <c r="F4" s="235"/>
      <c r="G4" s="236"/>
    </row>
    <row r="5" spans="1:104" ht="13.5" thickTop="1" x14ac:dyDescent="0.2">
      <c r="A5" s="156"/>
      <c r="B5" s="147"/>
      <c r="C5" s="147"/>
      <c r="D5" s="147"/>
      <c r="E5" s="157"/>
      <c r="F5" s="147"/>
      <c r="G5" s="158"/>
    </row>
    <row r="6" spans="1:104" x14ac:dyDescent="0.2">
      <c r="A6" s="159" t="s">
        <v>65</v>
      </c>
      <c r="B6" s="160" t="s">
        <v>66</v>
      </c>
      <c r="C6" s="160" t="s">
        <v>67</v>
      </c>
      <c r="D6" s="160" t="s">
        <v>68</v>
      </c>
      <c r="E6" s="161" t="s">
        <v>69</v>
      </c>
      <c r="F6" s="160" t="s">
        <v>70</v>
      </c>
      <c r="G6" s="162" t="s">
        <v>71</v>
      </c>
    </row>
    <row r="7" spans="1:104" x14ac:dyDescent="0.2">
      <c r="A7" s="163" t="s">
        <v>72</v>
      </c>
      <c r="B7" s="164" t="s">
        <v>83</v>
      </c>
      <c r="C7" s="165" t="s">
        <v>84</v>
      </c>
      <c r="D7" s="166"/>
      <c r="E7" s="167"/>
      <c r="F7" s="167"/>
      <c r="G7" s="168"/>
      <c r="H7" s="169"/>
      <c r="I7" s="169"/>
      <c r="O7" s="170">
        <v>1</v>
      </c>
    </row>
    <row r="8" spans="1:104" ht="22.5" x14ac:dyDescent="0.2">
      <c r="A8" s="171">
        <v>1</v>
      </c>
      <c r="B8" s="172" t="s">
        <v>85</v>
      </c>
      <c r="C8" s="173" t="s">
        <v>86</v>
      </c>
      <c r="D8" s="174" t="s">
        <v>87</v>
      </c>
      <c r="E8" s="175">
        <v>0.81840000000000002</v>
      </c>
      <c r="F8" s="175">
        <v>0</v>
      </c>
      <c r="G8" s="176">
        <f>E8*F8</f>
        <v>0</v>
      </c>
      <c r="O8" s="170">
        <v>2</v>
      </c>
      <c r="AA8" s="146">
        <v>1</v>
      </c>
      <c r="AB8" s="146">
        <v>1</v>
      </c>
      <c r="AC8" s="146">
        <v>1</v>
      </c>
      <c r="AZ8" s="146">
        <v>1</v>
      </c>
      <c r="BA8" s="146">
        <f>IF(AZ8=1,G8,0)</f>
        <v>0</v>
      </c>
      <c r="BB8" s="146">
        <f>IF(AZ8=2,G8,0)</f>
        <v>0</v>
      </c>
      <c r="BC8" s="146">
        <f>IF(AZ8=3,G8,0)</f>
        <v>0</v>
      </c>
      <c r="BD8" s="146">
        <f>IF(AZ8=4,G8,0)</f>
        <v>0</v>
      </c>
      <c r="BE8" s="146">
        <f>IF(AZ8=5,G8,0)</f>
        <v>0</v>
      </c>
      <c r="CA8" s="177">
        <v>1</v>
      </c>
      <c r="CB8" s="177">
        <v>1</v>
      </c>
      <c r="CZ8" s="146">
        <v>1.73916</v>
      </c>
    </row>
    <row r="9" spans="1:104" x14ac:dyDescent="0.2">
      <c r="A9" s="178"/>
      <c r="B9" s="181"/>
      <c r="C9" s="227" t="s">
        <v>88</v>
      </c>
      <c r="D9" s="228"/>
      <c r="E9" s="182">
        <v>0.378</v>
      </c>
      <c r="F9" s="183"/>
      <c r="G9" s="184"/>
      <c r="M9" s="180" t="s">
        <v>88</v>
      </c>
      <c r="O9" s="170"/>
    </row>
    <row r="10" spans="1:104" x14ac:dyDescent="0.2">
      <c r="A10" s="178"/>
      <c r="B10" s="181"/>
      <c r="C10" s="227" t="s">
        <v>89</v>
      </c>
      <c r="D10" s="228"/>
      <c r="E10" s="182">
        <v>0.44040000000000001</v>
      </c>
      <c r="F10" s="183"/>
      <c r="G10" s="184"/>
      <c r="M10" s="180" t="s">
        <v>89</v>
      </c>
      <c r="O10" s="170"/>
    </row>
    <row r="11" spans="1:104" ht="22.5" x14ac:dyDescent="0.2">
      <c r="A11" s="171">
        <v>2</v>
      </c>
      <c r="B11" s="172" t="s">
        <v>90</v>
      </c>
      <c r="C11" s="173" t="s">
        <v>91</v>
      </c>
      <c r="D11" s="174" t="s">
        <v>92</v>
      </c>
      <c r="E11" s="175">
        <v>35.1</v>
      </c>
      <c r="F11" s="175">
        <v>0</v>
      </c>
      <c r="G11" s="176">
        <f>E11*F11</f>
        <v>0</v>
      </c>
      <c r="O11" s="170">
        <v>2</v>
      </c>
      <c r="AA11" s="146">
        <v>1</v>
      </c>
      <c r="AB11" s="146">
        <v>1</v>
      </c>
      <c r="AC11" s="146">
        <v>1</v>
      </c>
      <c r="AZ11" s="146">
        <v>1</v>
      </c>
      <c r="BA11" s="146">
        <f>IF(AZ11=1,G11,0)</f>
        <v>0</v>
      </c>
      <c r="BB11" s="146">
        <f>IF(AZ11=2,G11,0)</f>
        <v>0</v>
      </c>
      <c r="BC11" s="146">
        <f>IF(AZ11=3,G11,0)</f>
        <v>0</v>
      </c>
      <c r="BD11" s="146">
        <f>IF(AZ11=4,G11,0)</f>
        <v>0</v>
      </c>
      <c r="BE11" s="146">
        <f>IF(AZ11=5,G11,0)</f>
        <v>0</v>
      </c>
      <c r="CA11" s="177">
        <v>1</v>
      </c>
      <c r="CB11" s="177">
        <v>1</v>
      </c>
      <c r="CZ11" s="146">
        <v>5.9790000000000003E-2</v>
      </c>
    </row>
    <row r="12" spans="1:104" x14ac:dyDescent="0.2">
      <c r="A12" s="178"/>
      <c r="B12" s="179"/>
      <c r="C12" s="229" t="s">
        <v>93</v>
      </c>
      <c r="D12" s="230"/>
      <c r="E12" s="230"/>
      <c r="F12" s="230"/>
      <c r="G12" s="231"/>
      <c r="L12" s="180" t="s">
        <v>93</v>
      </c>
      <c r="O12" s="170">
        <v>3</v>
      </c>
    </row>
    <row r="13" spans="1:104" x14ac:dyDescent="0.2">
      <c r="A13" s="178"/>
      <c r="B13" s="181"/>
      <c r="C13" s="227" t="s">
        <v>94</v>
      </c>
      <c r="D13" s="228"/>
      <c r="E13" s="182">
        <v>35.1</v>
      </c>
      <c r="F13" s="183"/>
      <c r="G13" s="184"/>
      <c r="M13" s="180" t="s">
        <v>94</v>
      </c>
      <c r="O13" s="170"/>
    </row>
    <row r="14" spans="1:104" ht="22.5" x14ac:dyDescent="0.2">
      <c r="A14" s="171">
        <v>3</v>
      </c>
      <c r="B14" s="172" t="s">
        <v>95</v>
      </c>
      <c r="C14" s="173" t="s">
        <v>96</v>
      </c>
      <c r="D14" s="174" t="s">
        <v>92</v>
      </c>
      <c r="E14" s="175">
        <v>8.5250000000000004</v>
      </c>
      <c r="F14" s="175">
        <v>0</v>
      </c>
      <c r="G14" s="176">
        <f>E14*F14</f>
        <v>0</v>
      </c>
      <c r="O14" s="170">
        <v>2</v>
      </c>
      <c r="AA14" s="146">
        <v>1</v>
      </c>
      <c r="AB14" s="146">
        <v>1</v>
      </c>
      <c r="AC14" s="146">
        <v>1</v>
      </c>
      <c r="AZ14" s="146">
        <v>1</v>
      </c>
      <c r="BA14" s="146">
        <f>IF(AZ14=1,G14,0)</f>
        <v>0</v>
      </c>
      <c r="BB14" s="146">
        <f>IF(AZ14=2,G14,0)</f>
        <v>0</v>
      </c>
      <c r="BC14" s="146">
        <f>IF(AZ14=3,G14,0)</f>
        <v>0</v>
      </c>
      <c r="BD14" s="146">
        <f>IF(AZ14=4,G14,0)</f>
        <v>0</v>
      </c>
      <c r="BE14" s="146">
        <f>IF(AZ14=5,G14,0)</f>
        <v>0</v>
      </c>
      <c r="CA14" s="177">
        <v>1</v>
      </c>
      <c r="CB14" s="177">
        <v>1</v>
      </c>
      <c r="CZ14" s="146">
        <v>2.017E-2</v>
      </c>
    </row>
    <row r="15" spans="1:104" x14ac:dyDescent="0.2">
      <c r="A15" s="178"/>
      <c r="B15" s="179"/>
      <c r="C15" s="229" t="s">
        <v>93</v>
      </c>
      <c r="D15" s="230"/>
      <c r="E15" s="230"/>
      <c r="F15" s="230"/>
      <c r="G15" s="231"/>
      <c r="L15" s="180" t="s">
        <v>93</v>
      </c>
      <c r="O15" s="170">
        <v>3</v>
      </c>
    </row>
    <row r="16" spans="1:104" x14ac:dyDescent="0.2">
      <c r="A16" s="178"/>
      <c r="B16" s="179"/>
      <c r="C16" s="229"/>
      <c r="D16" s="230"/>
      <c r="E16" s="230"/>
      <c r="F16" s="230"/>
      <c r="G16" s="231"/>
      <c r="L16" s="180"/>
      <c r="O16" s="170">
        <v>3</v>
      </c>
    </row>
    <row r="17" spans="1:104" x14ac:dyDescent="0.2">
      <c r="A17" s="178"/>
      <c r="B17" s="181"/>
      <c r="C17" s="227" t="s">
        <v>97</v>
      </c>
      <c r="D17" s="228"/>
      <c r="E17" s="182">
        <v>8.5250000000000004</v>
      </c>
      <c r="F17" s="183"/>
      <c r="G17" s="184"/>
      <c r="M17" s="180" t="s">
        <v>97</v>
      </c>
      <c r="O17" s="170"/>
    </row>
    <row r="18" spans="1:104" ht="22.5" x14ac:dyDescent="0.2">
      <c r="A18" s="171">
        <v>4</v>
      </c>
      <c r="B18" s="172" t="s">
        <v>98</v>
      </c>
      <c r="C18" s="173" t="s">
        <v>99</v>
      </c>
      <c r="D18" s="174" t="s">
        <v>92</v>
      </c>
      <c r="E18" s="175">
        <v>2.2679999999999998</v>
      </c>
      <c r="F18" s="175">
        <v>0</v>
      </c>
      <c r="G18" s="176">
        <f>E18*F18</f>
        <v>0</v>
      </c>
      <c r="O18" s="170">
        <v>2</v>
      </c>
      <c r="AA18" s="146">
        <v>1</v>
      </c>
      <c r="AB18" s="146">
        <v>1</v>
      </c>
      <c r="AC18" s="146">
        <v>1</v>
      </c>
      <c r="AZ18" s="146">
        <v>1</v>
      </c>
      <c r="BA18" s="146">
        <f>IF(AZ18=1,G18,0)</f>
        <v>0</v>
      </c>
      <c r="BB18" s="146">
        <f>IF(AZ18=2,G18,0)</f>
        <v>0</v>
      </c>
      <c r="BC18" s="146">
        <f>IF(AZ18=3,G18,0)</f>
        <v>0</v>
      </c>
      <c r="BD18" s="146">
        <f>IF(AZ18=4,G18,0)</f>
        <v>0</v>
      </c>
      <c r="BE18" s="146">
        <f>IF(AZ18=5,G18,0)</f>
        <v>0</v>
      </c>
      <c r="CA18" s="177">
        <v>1</v>
      </c>
      <c r="CB18" s="177">
        <v>1</v>
      </c>
      <c r="CZ18" s="146">
        <v>1.5720000000000001E-2</v>
      </c>
    </row>
    <row r="19" spans="1:104" x14ac:dyDescent="0.2">
      <c r="A19" s="178"/>
      <c r="B19" s="181"/>
      <c r="C19" s="227" t="s">
        <v>100</v>
      </c>
      <c r="D19" s="228"/>
      <c r="E19" s="182">
        <v>2.2679999999999998</v>
      </c>
      <c r="F19" s="183"/>
      <c r="G19" s="184"/>
      <c r="M19" s="180" t="s">
        <v>100</v>
      </c>
      <c r="O19" s="170"/>
    </row>
    <row r="20" spans="1:104" ht="22.5" x14ac:dyDescent="0.2">
      <c r="A20" s="171">
        <v>5</v>
      </c>
      <c r="B20" s="172" t="s">
        <v>101</v>
      </c>
      <c r="C20" s="173" t="s">
        <v>102</v>
      </c>
      <c r="D20" s="174" t="s">
        <v>103</v>
      </c>
      <c r="E20" s="175">
        <v>2.86E-2</v>
      </c>
      <c r="F20" s="175">
        <v>0</v>
      </c>
      <c r="G20" s="176">
        <f>E20*F20</f>
        <v>0</v>
      </c>
      <c r="O20" s="170">
        <v>2</v>
      </c>
      <c r="AA20" s="146">
        <v>2</v>
      </c>
      <c r="AB20" s="146">
        <v>1</v>
      </c>
      <c r="AC20" s="146">
        <v>1</v>
      </c>
      <c r="AZ20" s="146">
        <v>1</v>
      </c>
      <c r="BA20" s="146">
        <f>IF(AZ20=1,G20,0)</f>
        <v>0</v>
      </c>
      <c r="BB20" s="146">
        <f>IF(AZ20=2,G20,0)</f>
        <v>0</v>
      </c>
      <c r="BC20" s="146">
        <f>IF(AZ20=3,G20,0)</f>
        <v>0</v>
      </c>
      <c r="BD20" s="146">
        <f>IF(AZ20=4,G20,0)</f>
        <v>0</v>
      </c>
      <c r="BE20" s="146">
        <f>IF(AZ20=5,G20,0)</f>
        <v>0</v>
      </c>
      <c r="CA20" s="177">
        <v>2</v>
      </c>
      <c r="CB20" s="177">
        <v>1</v>
      </c>
      <c r="CZ20" s="146">
        <v>1.0970899999999999</v>
      </c>
    </row>
    <row r="21" spans="1:104" x14ac:dyDescent="0.2">
      <c r="A21" s="178"/>
      <c r="B21" s="181"/>
      <c r="C21" s="227" t="s">
        <v>104</v>
      </c>
      <c r="D21" s="228"/>
      <c r="E21" s="182">
        <v>2.86E-2</v>
      </c>
      <c r="F21" s="183"/>
      <c r="G21" s="184"/>
      <c r="M21" s="180" t="s">
        <v>104</v>
      </c>
      <c r="O21" s="170"/>
    </row>
    <row r="22" spans="1:104" x14ac:dyDescent="0.2">
      <c r="A22" s="171">
        <v>6</v>
      </c>
      <c r="B22" s="172" t="s">
        <v>105</v>
      </c>
      <c r="C22" s="173" t="s">
        <v>106</v>
      </c>
      <c r="D22" s="174" t="s">
        <v>107</v>
      </c>
      <c r="E22" s="175">
        <v>2</v>
      </c>
      <c r="F22" s="175">
        <v>0</v>
      </c>
      <c r="G22" s="176">
        <f>E22*F22</f>
        <v>0</v>
      </c>
      <c r="O22" s="170">
        <v>2</v>
      </c>
      <c r="AA22" s="146">
        <v>12</v>
      </c>
      <c r="AB22" s="146">
        <v>0</v>
      </c>
      <c r="AC22" s="146">
        <v>43</v>
      </c>
      <c r="AZ22" s="146">
        <v>1</v>
      </c>
      <c r="BA22" s="146">
        <f>IF(AZ22=1,G22,0)</f>
        <v>0</v>
      </c>
      <c r="BB22" s="146">
        <f>IF(AZ22=2,G22,0)</f>
        <v>0</v>
      </c>
      <c r="BC22" s="146">
        <f>IF(AZ22=3,G22,0)</f>
        <v>0</v>
      </c>
      <c r="BD22" s="146">
        <f>IF(AZ22=4,G22,0)</f>
        <v>0</v>
      </c>
      <c r="BE22" s="146">
        <f>IF(AZ22=5,G22,0)</f>
        <v>0</v>
      </c>
      <c r="CA22" s="177">
        <v>12</v>
      </c>
      <c r="CB22" s="177">
        <v>0</v>
      </c>
      <c r="CZ22" s="146">
        <v>0</v>
      </c>
    </row>
    <row r="23" spans="1:104" x14ac:dyDescent="0.2">
      <c r="A23" s="185"/>
      <c r="B23" s="186" t="s">
        <v>74</v>
      </c>
      <c r="C23" s="187" t="str">
        <f>CONCATENATE(B7," ",C7)</f>
        <v>3 Svislé a kompletní konstrukce</v>
      </c>
      <c r="D23" s="188"/>
      <c r="E23" s="189"/>
      <c r="F23" s="190"/>
      <c r="G23" s="191">
        <f>SUM(G7:G22)</f>
        <v>0</v>
      </c>
      <c r="O23" s="170">
        <v>4</v>
      </c>
      <c r="BA23" s="192">
        <f>SUM(BA7:BA22)</f>
        <v>0</v>
      </c>
      <c r="BB23" s="192">
        <f>SUM(BB7:BB22)</f>
        <v>0</v>
      </c>
      <c r="BC23" s="192">
        <f>SUM(BC7:BC22)</f>
        <v>0</v>
      </c>
      <c r="BD23" s="192">
        <f>SUM(BD7:BD22)</f>
        <v>0</v>
      </c>
      <c r="BE23" s="192">
        <f>SUM(BE7:BE22)</f>
        <v>0</v>
      </c>
    </row>
    <row r="24" spans="1:104" x14ac:dyDescent="0.2">
      <c r="A24" s="163" t="s">
        <v>72</v>
      </c>
      <c r="B24" s="164" t="s">
        <v>108</v>
      </c>
      <c r="C24" s="165" t="s">
        <v>109</v>
      </c>
      <c r="D24" s="166"/>
      <c r="E24" s="167"/>
      <c r="F24" s="167"/>
      <c r="G24" s="168"/>
      <c r="H24" s="169"/>
      <c r="I24" s="169"/>
      <c r="O24" s="170">
        <v>1</v>
      </c>
    </row>
    <row r="25" spans="1:104" x14ac:dyDescent="0.2">
      <c r="A25" s="171">
        <v>7</v>
      </c>
      <c r="B25" s="172" t="s">
        <v>110</v>
      </c>
      <c r="C25" s="173" t="s">
        <v>111</v>
      </c>
      <c r="D25" s="174" t="s">
        <v>92</v>
      </c>
      <c r="E25" s="175">
        <v>2.88</v>
      </c>
      <c r="F25" s="175">
        <v>0</v>
      </c>
      <c r="G25" s="176">
        <f>E25*F25</f>
        <v>0</v>
      </c>
      <c r="O25" s="170">
        <v>2</v>
      </c>
      <c r="AA25" s="146">
        <v>1</v>
      </c>
      <c r="AB25" s="146">
        <v>1</v>
      </c>
      <c r="AC25" s="146">
        <v>1</v>
      </c>
      <c r="AZ25" s="146">
        <v>1</v>
      </c>
      <c r="BA25" s="146">
        <f>IF(AZ25=1,G25,0)</f>
        <v>0</v>
      </c>
      <c r="BB25" s="146">
        <f>IF(AZ25=2,G25,0)</f>
        <v>0</v>
      </c>
      <c r="BC25" s="146">
        <f>IF(AZ25=3,G25,0)</f>
        <v>0</v>
      </c>
      <c r="BD25" s="146">
        <f>IF(AZ25=4,G25,0)</f>
        <v>0</v>
      </c>
      <c r="BE25" s="146">
        <f>IF(AZ25=5,G25,0)</f>
        <v>0</v>
      </c>
      <c r="CA25" s="177">
        <v>1</v>
      </c>
      <c r="CB25" s="177">
        <v>1</v>
      </c>
      <c r="CZ25" s="146">
        <v>4.0000000000000003E-5</v>
      </c>
    </row>
    <row r="26" spans="1:104" x14ac:dyDescent="0.2">
      <c r="A26" s="178"/>
      <c r="B26" s="181"/>
      <c r="C26" s="227" t="s">
        <v>112</v>
      </c>
      <c r="D26" s="228"/>
      <c r="E26" s="182">
        <v>2.88</v>
      </c>
      <c r="F26" s="183"/>
      <c r="G26" s="184"/>
      <c r="M26" s="180" t="s">
        <v>112</v>
      </c>
      <c r="O26" s="170"/>
    </row>
    <row r="27" spans="1:104" x14ac:dyDescent="0.2">
      <c r="A27" s="171">
        <v>8</v>
      </c>
      <c r="B27" s="172" t="s">
        <v>113</v>
      </c>
      <c r="C27" s="173" t="s">
        <v>114</v>
      </c>
      <c r="D27" s="174" t="s">
        <v>115</v>
      </c>
      <c r="E27" s="175">
        <v>740</v>
      </c>
      <c r="F27" s="175">
        <v>0</v>
      </c>
      <c r="G27" s="176">
        <f>E27*F27</f>
        <v>0</v>
      </c>
      <c r="O27" s="170">
        <v>2</v>
      </c>
      <c r="AA27" s="146">
        <v>1</v>
      </c>
      <c r="AB27" s="146">
        <v>1</v>
      </c>
      <c r="AC27" s="146">
        <v>1</v>
      </c>
      <c r="AZ27" s="146">
        <v>1</v>
      </c>
      <c r="BA27" s="146">
        <f>IF(AZ27=1,G27,0)</f>
        <v>0</v>
      </c>
      <c r="BB27" s="146">
        <f>IF(AZ27=2,G27,0)</f>
        <v>0</v>
      </c>
      <c r="BC27" s="146">
        <f>IF(AZ27=3,G27,0)</f>
        <v>0</v>
      </c>
      <c r="BD27" s="146">
        <f>IF(AZ27=4,G27,0)</f>
        <v>0</v>
      </c>
      <c r="BE27" s="146">
        <f>IF(AZ27=5,G27,0)</f>
        <v>0</v>
      </c>
      <c r="CA27" s="177">
        <v>1</v>
      </c>
      <c r="CB27" s="177">
        <v>1</v>
      </c>
      <c r="CZ27" s="146">
        <v>1.56E-3</v>
      </c>
    </row>
    <row r="28" spans="1:104" x14ac:dyDescent="0.2">
      <c r="A28" s="178"/>
      <c r="B28" s="181"/>
      <c r="C28" s="227" t="s">
        <v>116</v>
      </c>
      <c r="D28" s="228"/>
      <c r="E28" s="182">
        <v>740</v>
      </c>
      <c r="F28" s="183"/>
      <c r="G28" s="184"/>
      <c r="M28" s="180" t="s">
        <v>116</v>
      </c>
      <c r="O28" s="170"/>
    </row>
    <row r="29" spans="1:104" x14ac:dyDescent="0.2">
      <c r="A29" s="171">
        <v>9</v>
      </c>
      <c r="B29" s="172" t="s">
        <v>117</v>
      </c>
      <c r="C29" s="173" t="s">
        <v>118</v>
      </c>
      <c r="D29" s="174" t="s">
        <v>115</v>
      </c>
      <c r="E29" s="175">
        <v>415</v>
      </c>
      <c r="F29" s="175">
        <v>0</v>
      </c>
      <c r="G29" s="176">
        <f>E29*F29</f>
        <v>0</v>
      </c>
      <c r="O29" s="170">
        <v>2</v>
      </c>
      <c r="AA29" s="146">
        <v>1</v>
      </c>
      <c r="AB29" s="146">
        <v>1</v>
      </c>
      <c r="AC29" s="146">
        <v>1</v>
      </c>
      <c r="AZ29" s="146">
        <v>1</v>
      </c>
      <c r="BA29" s="146">
        <f>IF(AZ29=1,G29,0)</f>
        <v>0</v>
      </c>
      <c r="BB29" s="146">
        <f>IF(AZ29=2,G29,0)</f>
        <v>0</v>
      </c>
      <c r="BC29" s="146">
        <f>IF(AZ29=3,G29,0)</f>
        <v>0</v>
      </c>
      <c r="BD29" s="146">
        <f>IF(AZ29=4,G29,0)</f>
        <v>0</v>
      </c>
      <c r="BE29" s="146">
        <f>IF(AZ29=5,G29,0)</f>
        <v>0</v>
      </c>
      <c r="CA29" s="177">
        <v>1</v>
      </c>
      <c r="CB29" s="177">
        <v>1</v>
      </c>
      <c r="CZ29" s="146">
        <v>8.4899999999999993E-3</v>
      </c>
    </row>
    <row r="30" spans="1:104" x14ac:dyDescent="0.2">
      <c r="A30" s="178"/>
      <c r="B30" s="181"/>
      <c r="C30" s="227" t="s">
        <v>119</v>
      </c>
      <c r="D30" s="228"/>
      <c r="E30" s="182">
        <v>415</v>
      </c>
      <c r="F30" s="183"/>
      <c r="G30" s="184"/>
      <c r="M30" s="180" t="s">
        <v>119</v>
      </c>
      <c r="O30" s="170"/>
    </row>
    <row r="31" spans="1:104" x14ac:dyDescent="0.2">
      <c r="A31" s="171">
        <v>10</v>
      </c>
      <c r="B31" s="172" t="s">
        <v>120</v>
      </c>
      <c r="C31" s="173" t="s">
        <v>121</v>
      </c>
      <c r="D31" s="174" t="s">
        <v>92</v>
      </c>
      <c r="E31" s="175">
        <v>123.62</v>
      </c>
      <c r="F31" s="175">
        <v>0</v>
      </c>
      <c r="G31" s="176">
        <f>E31*F31</f>
        <v>0</v>
      </c>
      <c r="O31" s="170">
        <v>2</v>
      </c>
      <c r="AA31" s="146">
        <v>1</v>
      </c>
      <c r="AB31" s="146">
        <v>1</v>
      </c>
      <c r="AC31" s="146">
        <v>1</v>
      </c>
      <c r="AZ31" s="146">
        <v>1</v>
      </c>
      <c r="BA31" s="146">
        <f>IF(AZ31=1,G31,0)</f>
        <v>0</v>
      </c>
      <c r="BB31" s="146">
        <f>IF(AZ31=2,G31,0)</f>
        <v>0</v>
      </c>
      <c r="BC31" s="146">
        <f>IF(AZ31=3,G31,0)</f>
        <v>0</v>
      </c>
      <c r="BD31" s="146">
        <f>IF(AZ31=4,G31,0)</f>
        <v>0</v>
      </c>
      <c r="BE31" s="146">
        <f>IF(AZ31=5,G31,0)</f>
        <v>0</v>
      </c>
      <c r="CA31" s="177">
        <v>1</v>
      </c>
      <c r="CB31" s="177">
        <v>1</v>
      </c>
      <c r="CZ31" s="146">
        <v>1.5740000000000001E-2</v>
      </c>
    </row>
    <row r="32" spans="1:104" ht="22.5" x14ac:dyDescent="0.2">
      <c r="A32" s="171">
        <v>11</v>
      </c>
      <c r="B32" s="172" t="s">
        <v>122</v>
      </c>
      <c r="C32" s="173" t="s">
        <v>123</v>
      </c>
      <c r="D32" s="174" t="s">
        <v>92</v>
      </c>
      <c r="E32" s="175">
        <v>136.25</v>
      </c>
      <c r="F32" s="175">
        <v>0</v>
      </c>
      <c r="G32" s="176">
        <f>E32*F32</f>
        <v>0</v>
      </c>
      <c r="O32" s="170">
        <v>2</v>
      </c>
      <c r="AA32" s="146">
        <v>1</v>
      </c>
      <c r="AB32" s="146">
        <v>1</v>
      </c>
      <c r="AC32" s="146">
        <v>1</v>
      </c>
      <c r="AZ32" s="146">
        <v>1</v>
      </c>
      <c r="BA32" s="146">
        <f>IF(AZ32=1,G32,0)</f>
        <v>0</v>
      </c>
      <c r="BB32" s="146">
        <f>IF(AZ32=2,G32,0)</f>
        <v>0</v>
      </c>
      <c r="BC32" s="146">
        <f>IF(AZ32=3,G32,0)</f>
        <v>0</v>
      </c>
      <c r="BD32" s="146">
        <f>IF(AZ32=4,G32,0)</f>
        <v>0</v>
      </c>
      <c r="BE32" s="146">
        <f>IF(AZ32=5,G32,0)</f>
        <v>0</v>
      </c>
      <c r="CA32" s="177">
        <v>1</v>
      </c>
      <c r="CB32" s="177">
        <v>1</v>
      </c>
      <c r="CZ32" s="146">
        <v>3.8289999999999998E-2</v>
      </c>
    </row>
    <row r="33" spans="1:104" x14ac:dyDescent="0.2">
      <c r="A33" s="178"/>
      <c r="B33" s="181"/>
      <c r="C33" s="227" t="s">
        <v>124</v>
      </c>
      <c r="D33" s="228"/>
      <c r="E33" s="182">
        <v>74</v>
      </c>
      <c r="F33" s="183"/>
      <c r="G33" s="184"/>
      <c r="M33" s="180" t="s">
        <v>124</v>
      </c>
      <c r="O33" s="170"/>
    </row>
    <row r="34" spans="1:104" x14ac:dyDescent="0.2">
      <c r="A34" s="178"/>
      <c r="B34" s="181"/>
      <c r="C34" s="227" t="s">
        <v>125</v>
      </c>
      <c r="D34" s="228"/>
      <c r="E34" s="182">
        <v>62.25</v>
      </c>
      <c r="F34" s="183"/>
      <c r="G34" s="184"/>
      <c r="M34" s="180" t="s">
        <v>125</v>
      </c>
      <c r="O34" s="170"/>
    </row>
    <row r="35" spans="1:104" x14ac:dyDescent="0.2">
      <c r="A35" s="171">
        <v>12</v>
      </c>
      <c r="B35" s="172" t="s">
        <v>126</v>
      </c>
      <c r="C35" s="173" t="s">
        <v>127</v>
      </c>
      <c r="D35" s="174" t="s">
        <v>92</v>
      </c>
      <c r="E35" s="175">
        <v>11.8</v>
      </c>
      <c r="F35" s="175">
        <v>0</v>
      </c>
      <c r="G35" s="176">
        <f>E35*F35</f>
        <v>0</v>
      </c>
      <c r="O35" s="170">
        <v>2</v>
      </c>
      <c r="AA35" s="146">
        <v>1</v>
      </c>
      <c r="AB35" s="146">
        <v>1</v>
      </c>
      <c r="AC35" s="146">
        <v>1</v>
      </c>
      <c r="AZ35" s="146">
        <v>1</v>
      </c>
      <c r="BA35" s="146">
        <f>IF(AZ35=1,G35,0)</f>
        <v>0</v>
      </c>
      <c r="BB35" s="146">
        <f>IF(AZ35=2,G35,0)</f>
        <v>0</v>
      </c>
      <c r="BC35" s="146">
        <f>IF(AZ35=3,G35,0)</f>
        <v>0</v>
      </c>
      <c r="BD35" s="146">
        <f>IF(AZ35=4,G35,0)</f>
        <v>0</v>
      </c>
      <c r="BE35" s="146">
        <f>IF(AZ35=5,G35,0)</f>
        <v>0</v>
      </c>
      <c r="CA35" s="177">
        <v>1</v>
      </c>
      <c r="CB35" s="177">
        <v>1</v>
      </c>
      <c r="CZ35" s="146">
        <v>3.5700000000000003E-2</v>
      </c>
    </row>
    <row r="36" spans="1:104" x14ac:dyDescent="0.2">
      <c r="A36" s="178"/>
      <c r="B36" s="181"/>
      <c r="C36" s="227" t="s">
        <v>128</v>
      </c>
      <c r="D36" s="228"/>
      <c r="E36" s="182">
        <v>5.8</v>
      </c>
      <c r="F36" s="183"/>
      <c r="G36" s="184"/>
      <c r="M36" s="180" t="s">
        <v>128</v>
      </c>
      <c r="O36" s="170"/>
    </row>
    <row r="37" spans="1:104" x14ac:dyDescent="0.2">
      <c r="A37" s="178"/>
      <c r="B37" s="181"/>
      <c r="C37" s="227" t="s">
        <v>129</v>
      </c>
      <c r="D37" s="228"/>
      <c r="E37" s="182">
        <v>5</v>
      </c>
      <c r="F37" s="183"/>
      <c r="G37" s="184"/>
      <c r="M37" s="180" t="s">
        <v>129</v>
      </c>
      <c r="O37" s="170"/>
    </row>
    <row r="38" spans="1:104" x14ac:dyDescent="0.2">
      <c r="A38" s="178"/>
      <c r="B38" s="181"/>
      <c r="C38" s="227" t="s">
        <v>73</v>
      </c>
      <c r="D38" s="228"/>
      <c r="E38" s="182">
        <v>1</v>
      </c>
      <c r="F38" s="183"/>
      <c r="G38" s="184"/>
      <c r="M38" s="180">
        <v>1</v>
      </c>
      <c r="O38" s="170"/>
    </row>
    <row r="39" spans="1:104" x14ac:dyDescent="0.2">
      <c r="A39" s="185"/>
      <c r="B39" s="186" t="s">
        <v>74</v>
      </c>
      <c r="C39" s="187" t="str">
        <f>CONCATENATE(B24," ",C24)</f>
        <v>61 Upravy povrchů vnitřní</v>
      </c>
      <c r="D39" s="188"/>
      <c r="E39" s="189"/>
      <c r="F39" s="190"/>
      <c r="G39" s="191">
        <f>SUM(G24:G38)</f>
        <v>0</v>
      </c>
      <c r="O39" s="170">
        <v>4</v>
      </c>
      <c r="BA39" s="192">
        <f>SUM(BA24:BA38)</f>
        <v>0</v>
      </c>
      <c r="BB39" s="192">
        <f>SUM(BB24:BB38)</f>
        <v>0</v>
      </c>
      <c r="BC39" s="192">
        <f>SUM(BC24:BC38)</f>
        <v>0</v>
      </c>
      <c r="BD39" s="192">
        <f>SUM(BD24:BD38)</f>
        <v>0</v>
      </c>
      <c r="BE39" s="192">
        <f>SUM(BE24:BE38)</f>
        <v>0</v>
      </c>
    </row>
    <row r="40" spans="1:104" x14ac:dyDescent="0.2">
      <c r="A40" s="163" t="s">
        <v>72</v>
      </c>
      <c r="B40" s="164" t="s">
        <v>130</v>
      </c>
      <c r="C40" s="165" t="s">
        <v>131</v>
      </c>
      <c r="D40" s="166"/>
      <c r="E40" s="167"/>
      <c r="F40" s="167"/>
      <c r="G40" s="168"/>
      <c r="H40" s="169"/>
      <c r="I40" s="169"/>
      <c r="O40" s="170">
        <v>1</v>
      </c>
    </row>
    <row r="41" spans="1:104" x14ac:dyDescent="0.2">
      <c r="A41" s="171">
        <v>13</v>
      </c>
      <c r="B41" s="172" t="s">
        <v>132</v>
      </c>
      <c r="C41" s="173" t="s">
        <v>133</v>
      </c>
      <c r="D41" s="174" t="s">
        <v>87</v>
      </c>
      <c r="E41" s="175">
        <v>2.2499999999999999E-2</v>
      </c>
      <c r="F41" s="175">
        <v>0</v>
      </c>
      <c r="G41" s="176">
        <f>E41*F41</f>
        <v>0</v>
      </c>
      <c r="O41" s="170">
        <v>2</v>
      </c>
      <c r="AA41" s="146">
        <v>1</v>
      </c>
      <c r="AB41" s="146">
        <v>1</v>
      </c>
      <c r="AC41" s="146">
        <v>1</v>
      </c>
      <c r="AZ41" s="146">
        <v>1</v>
      </c>
      <c r="BA41" s="146">
        <f>IF(AZ41=1,G41,0)</f>
        <v>0</v>
      </c>
      <c r="BB41" s="146">
        <f>IF(AZ41=2,G41,0)</f>
        <v>0</v>
      </c>
      <c r="BC41" s="146">
        <f>IF(AZ41=3,G41,0)</f>
        <v>0</v>
      </c>
      <c r="BD41" s="146">
        <f>IF(AZ41=4,G41,0)</f>
        <v>0</v>
      </c>
      <c r="BE41" s="146">
        <f>IF(AZ41=5,G41,0)</f>
        <v>0</v>
      </c>
      <c r="CA41" s="177">
        <v>1</v>
      </c>
      <c r="CB41" s="177">
        <v>1</v>
      </c>
      <c r="CZ41" s="146">
        <v>2.5</v>
      </c>
    </row>
    <row r="42" spans="1:104" x14ac:dyDescent="0.2">
      <c r="A42" s="178"/>
      <c r="B42" s="181"/>
      <c r="C42" s="227" t="s">
        <v>134</v>
      </c>
      <c r="D42" s="228"/>
      <c r="E42" s="182">
        <v>2.2499999999999999E-2</v>
      </c>
      <c r="F42" s="183"/>
      <c r="G42" s="184"/>
      <c r="M42" s="180" t="s">
        <v>134</v>
      </c>
      <c r="O42" s="170"/>
    </row>
    <row r="43" spans="1:104" x14ac:dyDescent="0.2">
      <c r="A43" s="171">
        <v>14</v>
      </c>
      <c r="B43" s="172" t="s">
        <v>135</v>
      </c>
      <c r="C43" s="173" t="s">
        <v>136</v>
      </c>
      <c r="D43" s="174" t="s">
        <v>87</v>
      </c>
      <c r="E43" s="175">
        <v>0.51149999999999995</v>
      </c>
      <c r="F43" s="175">
        <v>0</v>
      </c>
      <c r="G43" s="176">
        <f>E43*F43</f>
        <v>0</v>
      </c>
      <c r="O43" s="170">
        <v>2</v>
      </c>
      <c r="AA43" s="146">
        <v>1</v>
      </c>
      <c r="AB43" s="146">
        <v>0</v>
      </c>
      <c r="AC43" s="146">
        <v>0</v>
      </c>
      <c r="AZ43" s="146">
        <v>1</v>
      </c>
      <c r="BA43" s="146">
        <f>IF(AZ43=1,G43,0)</f>
        <v>0</v>
      </c>
      <c r="BB43" s="146">
        <f>IF(AZ43=2,G43,0)</f>
        <v>0</v>
      </c>
      <c r="BC43" s="146">
        <f>IF(AZ43=3,G43,0)</f>
        <v>0</v>
      </c>
      <c r="BD43" s="146">
        <f>IF(AZ43=4,G43,0)</f>
        <v>0</v>
      </c>
      <c r="BE43" s="146">
        <f>IF(AZ43=5,G43,0)</f>
        <v>0</v>
      </c>
      <c r="CA43" s="177">
        <v>1</v>
      </c>
      <c r="CB43" s="177">
        <v>0</v>
      </c>
      <c r="CZ43" s="146">
        <v>0.82138</v>
      </c>
    </row>
    <row r="44" spans="1:104" x14ac:dyDescent="0.2">
      <c r="A44" s="178"/>
      <c r="B44" s="181"/>
      <c r="C44" s="227" t="s">
        <v>137</v>
      </c>
      <c r="D44" s="228"/>
      <c r="E44" s="182">
        <v>0.51149999999999995</v>
      </c>
      <c r="F44" s="183"/>
      <c r="G44" s="184"/>
      <c r="M44" s="180" t="s">
        <v>137</v>
      </c>
      <c r="O44" s="170"/>
    </row>
    <row r="45" spans="1:104" x14ac:dyDescent="0.2">
      <c r="A45" s="171">
        <v>15</v>
      </c>
      <c r="B45" s="172" t="s">
        <v>138</v>
      </c>
      <c r="C45" s="173" t="s">
        <v>139</v>
      </c>
      <c r="D45" s="174" t="s">
        <v>92</v>
      </c>
      <c r="E45" s="175">
        <v>48.225000000000001</v>
      </c>
      <c r="F45" s="175">
        <v>0</v>
      </c>
      <c r="G45" s="176">
        <f>E45*F45</f>
        <v>0</v>
      </c>
      <c r="O45" s="170">
        <v>2</v>
      </c>
      <c r="AA45" s="146">
        <v>1</v>
      </c>
      <c r="AB45" s="146">
        <v>1</v>
      </c>
      <c r="AC45" s="146">
        <v>1</v>
      </c>
      <c r="AZ45" s="146">
        <v>1</v>
      </c>
      <c r="BA45" s="146">
        <f>IF(AZ45=1,G45,0)</f>
        <v>0</v>
      </c>
      <c r="BB45" s="146">
        <f>IF(AZ45=2,G45,0)</f>
        <v>0</v>
      </c>
      <c r="BC45" s="146">
        <f>IF(AZ45=3,G45,0)</f>
        <v>0</v>
      </c>
      <c r="BD45" s="146">
        <f>IF(AZ45=4,G45,0)</f>
        <v>0</v>
      </c>
      <c r="BE45" s="146">
        <f>IF(AZ45=5,G45,0)</f>
        <v>0</v>
      </c>
      <c r="CA45" s="177">
        <v>1</v>
      </c>
      <c r="CB45" s="177">
        <v>1</v>
      </c>
      <c r="CZ45" s="146">
        <v>1.7850000000000001E-2</v>
      </c>
    </row>
    <row r="46" spans="1:104" x14ac:dyDescent="0.2">
      <c r="A46" s="178"/>
      <c r="B46" s="181"/>
      <c r="C46" s="227" t="s">
        <v>140</v>
      </c>
      <c r="D46" s="228"/>
      <c r="E46" s="182">
        <v>39.700000000000003</v>
      </c>
      <c r="F46" s="183"/>
      <c r="G46" s="184"/>
      <c r="M46" s="180" t="s">
        <v>140</v>
      </c>
      <c r="O46" s="170"/>
    </row>
    <row r="47" spans="1:104" x14ac:dyDescent="0.2">
      <c r="A47" s="178"/>
      <c r="B47" s="181"/>
      <c r="C47" s="227" t="s">
        <v>141</v>
      </c>
      <c r="D47" s="228"/>
      <c r="E47" s="182">
        <v>8.5250000000000004</v>
      </c>
      <c r="F47" s="183"/>
      <c r="G47" s="184"/>
      <c r="M47" s="180" t="s">
        <v>141</v>
      </c>
      <c r="O47" s="170"/>
    </row>
    <row r="48" spans="1:104" x14ac:dyDescent="0.2">
      <c r="A48" s="171">
        <v>16</v>
      </c>
      <c r="B48" s="172" t="s">
        <v>142</v>
      </c>
      <c r="C48" s="173" t="s">
        <v>143</v>
      </c>
      <c r="D48" s="174" t="s">
        <v>92</v>
      </c>
      <c r="E48" s="175">
        <v>48.225000000000001</v>
      </c>
      <c r="F48" s="175">
        <v>0</v>
      </c>
      <c r="G48" s="176">
        <f>E48*F48</f>
        <v>0</v>
      </c>
      <c r="O48" s="170">
        <v>2</v>
      </c>
      <c r="AA48" s="146">
        <v>1</v>
      </c>
      <c r="AB48" s="146">
        <v>1</v>
      </c>
      <c r="AC48" s="146">
        <v>1</v>
      </c>
      <c r="AZ48" s="146">
        <v>1</v>
      </c>
      <c r="BA48" s="146">
        <f>IF(AZ48=1,G48,0)</f>
        <v>0</v>
      </c>
      <c r="BB48" s="146">
        <f>IF(AZ48=2,G48,0)</f>
        <v>0</v>
      </c>
      <c r="BC48" s="146">
        <f>IF(AZ48=3,G48,0)</f>
        <v>0</v>
      </c>
      <c r="BD48" s="146">
        <f>IF(AZ48=4,G48,0)</f>
        <v>0</v>
      </c>
      <c r="BE48" s="146">
        <f>IF(AZ48=5,G48,0)</f>
        <v>0</v>
      </c>
      <c r="CA48" s="177">
        <v>1</v>
      </c>
      <c r="CB48" s="177">
        <v>1</v>
      </c>
      <c r="CZ48" s="146">
        <v>2.5999999999999998E-4</v>
      </c>
    </row>
    <row r="49" spans="1:104" x14ac:dyDescent="0.2">
      <c r="A49" s="178"/>
      <c r="B49" s="181"/>
      <c r="C49" s="227" t="s">
        <v>140</v>
      </c>
      <c r="D49" s="228"/>
      <c r="E49" s="182">
        <v>39.700000000000003</v>
      </c>
      <c r="F49" s="183"/>
      <c r="G49" s="184"/>
      <c r="M49" s="180" t="s">
        <v>140</v>
      </c>
      <c r="O49" s="170"/>
    </row>
    <row r="50" spans="1:104" x14ac:dyDescent="0.2">
      <c r="A50" s="178"/>
      <c r="B50" s="181"/>
      <c r="C50" s="227" t="s">
        <v>144</v>
      </c>
      <c r="D50" s="228"/>
      <c r="E50" s="182">
        <v>8.5250000000000004</v>
      </c>
      <c r="F50" s="183"/>
      <c r="G50" s="184"/>
      <c r="M50" s="205">
        <v>8525</v>
      </c>
      <c r="O50" s="170"/>
    </row>
    <row r="51" spans="1:104" x14ac:dyDescent="0.2">
      <c r="A51" s="185"/>
      <c r="B51" s="186" t="s">
        <v>74</v>
      </c>
      <c r="C51" s="187" t="str">
        <f>CONCATENATE(B40," ",C40)</f>
        <v>63 Podlahy a podlahové konstrukce</v>
      </c>
      <c r="D51" s="188"/>
      <c r="E51" s="189"/>
      <c r="F51" s="190"/>
      <c r="G51" s="191">
        <f>SUM(G40:G50)</f>
        <v>0</v>
      </c>
      <c r="O51" s="170">
        <v>4</v>
      </c>
      <c r="BA51" s="192">
        <f>SUM(BA40:BA50)</f>
        <v>0</v>
      </c>
      <c r="BB51" s="192">
        <f>SUM(BB40:BB50)</f>
        <v>0</v>
      </c>
      <c r="BC51" s="192">
        <f>SUM(BC40:BC50)</f>
        <v>0</v>
      </c>
      <c r="BD51" s="192">
        <f>SUM(BD40:BD50)</f>
        <v>0</v>
      </c>
      <c r="BE51" s="192">
        <f>SUM(BE40:BE50)</f>
        <v>0</v>
      </c>
    </row>
    <row r="52" spans="1:104" x14ac:dyDescent="0.2">
      <c r="A52" s="163" t="s">
        <v>72</v>
      </c>
      <c r="B52" s="164" t="s">
        <v>145</v>
      </c>
      <c r="C52" s="165" t="s">
        <v>146</v>
      </c>
      <c r="D52" s="166"/>
      <c r="E52" s="167"/>
      <c r="F52" s="167"/>
      <c r="G52" s="168"/>
      <c r="H52" s="169"/>
      <c r="I52" s="169"/>
      <c r="O52" s="170">
        <v>1</v>
      </c>
    </row>
    <row r="53" spans="1:104" x14ac:dyDescent="0.2">
      <c r="A53" s="171">
        <v>17</v>
      </c>
      <c r="B53" s="172" t="s">
        <v>147</v>
      </c>
      <c r="C53" s="173" t="s">
        <v>148</v>
      </c>
      <c r="D53" s="174" t="s">
        <v>107</v>
      </c>
      <c r="E53" s="175">
        <v>1</v>
      </c>
      <c r="F53" s="175">
        <v>0</v>
      </c>
      <c r="G53" s="176">
        <f>E53*F53</f>
        <v>0</v>
      </c>
      <c r="O53" s="170">
        <v>2</v>
      </c>
      <c r="AA53" s="146">
        <v>12</v>
      </c>
      <c r="AB53" s="146">
        <v>0</v>
      </c>
      <c r="AC53" s="146">
        <v>36</v>
      </c>
      <c r="AZ53" s="146">
        <v>1</v>
      </c>
      <c r="BA53" s="146">
        <f>IF(AZ53=1,G53,0)</f>
        <v>0</v>
      </c>
      <c r="BB53" s="146">
        <f>IF(AZ53=2,G53,0)</f>
        <v>0</v>
      </c>
      <c r="BC53" s="146">
        <f>IF(AZ53=3,G53,0)</f>
        <v>0</v>
      </c>
      <c r="BD53" s="146">
        <f>IF(AZ53=4,G53,0)</f>
        <v>0</v>
      </c>
      <c r="BE53" s="146">
        <f>IF(AZ53=5,G53,0)</f>
        <v>0</v>
      </c>
      <c r="CA53" s="177">
        <v>12</v>
      </c>
      <c r="CB53" s="177">
        <v>0</v>
      </c>
      <c r="CZ53" s="146">
        <v>0</v>
      </c>
    </row>
    <row r="54" spans="1:104" ht="22.5" x14ac:dyDescent="0.2">
      <c r="A54" s="178"/>
      <c r="B54" s="179"/>
      <c r="C54" s="229" t="s">
        <v>149</v>
      </c>
      <c r="D54" s="230"/>
      <c r="E54" s="230"/>
      <c r="F54" s="230"/>
      <c r="G54" s="231"/>
      <c r="L54" s="180" t="s">
        <v>149</v>
      </c>
      <c r="O54" s="170">
        <v>3</v>
      </c>
    </row>
    <row r="55" spans="1:104" x14ac:dyDescent="0.2">
      <c r="A55" s="171">
        <v>18</v>
      </c>
      <c r="B55" s="172" t="s">
        <v>150</v>
      </c>
      <c r="C55" s="173" t="s">
        <v>151</v>
      </c>
      <c r="D55" s="174" t="s">
        <v>107</v>
      </c>
      <c r="E55" s="175">
        <v>1</v>
      </c>
      <c r="F55" s="175">
        <v>0</v>
      </c>
      <c r="G55" s="176">
        <f>E55*F55</f>
        <v>0</v>
      </c>
      <c r="O55" s="170">
        <v>2</v>
      </c>
      <c r="AA55" s="146">
        <v>12</v>
      </c>
      <c r="AB55" s="146">
        <v>0</v>
      </c>
      <c r="AC55" s="146">
        <v>37</v>
      </c>
      <c r="AZ55" s="146">
        <v>1</v>
      </c>
      <c r="BA55" s="146">
        <f>IF(AZ55=1,G55,0)</f>
        <v>0</v>
      </c>
      <c r="BB55" s="146">
        <f>IF(AZ55=2,G55,0)</f>
        <v>0</v>
      </c>
      <c r="BC55" s="146">
        <f>IF(AZ55=3,G55,0)</f>
        <v>0</v>
      </c>
      <c r="BD55" s="146">
        <f>IF(AZ55=4,G55,0)</f>
        <v>0</v>
      </c>
      <c r="BE55" s="146">
        <f>IF(AZ55=5,G55,0)</f>
        <v>0</v>
      </c>
      <c r="CA55" s="177">
        <v>12</v>
      </c>
      <c r="CB55" s="177">
        <v>0</v>
      </c>
      <c r="CZ55" s="146">
        <v>0</v>
      </c>
    </row>
    <row r="56" spans="1:104" ht="22.5" x14ac:dyDescent="0.2">
      <c r="A56" s="171">
        <v>19</v>
      </c>
      <c r="B56" s="172" t="s">
        <v>152</v>
      </c>
      <c r="C56" s="173" t="s">
        <v>153</v>
      </c>
      <c r="D56" s="174" t="s">
        <v>107</v>
      </c>
      <c r="E56" s="175">
        <v>5</v>
      </c>
      <c r="F56" s="175">
        <v>0</v>
      </c>
      <c r="G56" s="176">
        <f>E56*F56</f>
        <v>0</v>
      </c>
      <c r="O56" s="170">
        <v>2</v>
      </c>
      <c r="AA56" s="146">
        <v>12</v>
      </c>
      <c r="AB56" s="146">
        <v>0</v>
      </c>
      <c r="AC56" s="146">
        <v>38</v>
      </c>
      <c r="AZ56" s="146">
        <v>1</v>
      </c>
      <c r="BA56" s="146">
        <f>IF(AZ56=1,G56,0)</f>
        <v>0</v>
      </c>
      <c r="BB56" s="146">
        <f>IF(AZ56=2,G56,0)</f>
        <v>0</v>
      </c>
      <c r="BC56" s="146">
        <f>IF(AZ56=3,G56,0)</f>
        <v>0</v>
      </c>
      <c r="BD56" s="146">
        <f>IF(AZ56=4,G56,0)</f>
        <v>0</v>
      </c>
      <c r="BE56" s="146">
        <f>IF(AZ56=5,G56,0)</f>
        <v>0</v>
      </c>
      <c r="CA56" s="177">
        <v>12</v>
      </c>
      <c r="CB56" s="177">
        <v>0</v>
      </c>
      <c r="CZ56" s="146">
        <v>0</v>
      </c>
    </row>
    <row r="57" spans="1:104" x14ac:dyDescent="0.2">
      <c r="A57" s="171">
        <v>20</v>
      </c>
      <c r="B57" s="172" t="s">
        <v>154</v>
      </c>
      <c r="C57" s="173" t="s">
        <v>155</v>
      </c>
      <c r="D57" s="174" t="s">
        <v>107</v>
      </c>
      <c r="E57" s="175">
        <v>1</v>
      </c>
      <c r="F57" s="175">
        <v>0</v>
      </c>
      <c r="G57" s="176">
        <f>E57*F57</f>
        <v>0</v>
      </c>
      <c r="O57" s="170">
        <v>2</v>
      </c>
      <c r="AA57" s="146">
        <v>12</v>
      </c>
      <c r="AB57" s="146">
        <v>0</v>
      </c>
      <c r="AC57" s="146">
        <v>39</v>
      </c>
      <c r="AZ57" s="146">
        <v>1</v>
      </c>
      <c r="BA57" s="146">
        <f>IF(AZ57=1,G57,0)</f>
        <v>0</v>
      </c>
      <c r="BB57" s="146">
        <f>IF(AZ57=2,G57,0)</f>
        <v>0</v>
      </c>
      <c r="BC57" s="146">
        <f>IF(AZ57=3,G57,0)</f>
        <v>0</v>
      </c>
      <c r="BD57" s="146">
        <f>IF(AZ57=4,G57,0)</f>
        <v>0</v>
      </c>
      <c r="BE57" s="146">
        <f>IF(AZ57=5,G57,0)</f>
        <v>0</v>
      </c>
      <c r="CA57" s="177">
        <v>12</v>
      </c>
      <c r="CB57" s="177">
        <v>0</v>
      </c>
      <c r="CZ57" s="146">
        <v>0</v>
      </c>
    </row>
    <row r="58" spans="1:104" x14ac:dyDescent="0.2">
      <c r="A58" s="185"/>
      <c r="B58" s="186" t="s">
        <v>74</v>
      </c>
      <c r="C58" s="187" t="str">
        <f>CONCATENATE(B52," ",C52)</f>
        <v>766-1 Interiér</v>
      </c>
      <c r="D58" s="188"/>
      <c r="E58" s="189"/>
      <c r="F58" s="190"/>
      <c r="G58" s="191">
        <f>SUM(G52:G57)</f>
        <v>0</v>
      </c>
      <c r="O58" s="170">
        <v>4</v>
      </c>
      <c r="BA58" s="192">
        <f>SUM(BA52:BA57)</f>
        <v>0</v>
      </c>
      <c r="BB58" s="192">
        <f>SUM(BB52:BB57)</f>
        <v>0</v>
      </c>
      <c r="BC58" s="192">
        <f>SUM(BC52:BC57)</f>
        <v>0</v>
      </c>
      <c r="BD58" s="192">
        <f>SUM(BD52:BD57)</f>
        <v>0</v>
      </c>
      <c r="BE58" s="192">
        <f>SUM(BE52:BE57)</f>
        <v>0</v>
      </c>
    </row>
    <row r="59" spans="1:104" x14ac:dyDescent="0.2">
      <c r="A59" s="163" t="s">
        <v>72</v>
      </c>
      <c r="B59" s="164" t="s">
        <v>156</v>
      </c>
      <c r="C59" s="165" t="s">
        <v>157</v>
      </c>
      <c r="D59" s="166"/>
      <c r="E59" s="167"/>
      <c r="F59" s="167"/>
      <c r="G59" s="168"/>
      <c r="H59" s="169"/>
      <c r="I59" s="169"/>
      <c r="O59" s="170">
        <v>1</v>
      </c>
    </row>
    <row r="60" spans="1:104" x14ac:dyDescent="0.2">
      <c r="A60" s="171">
        <v>21</v>
      </c>
      <c r="B60" s="172" t="s">
        <v>158</v>
      </c>
      <c r="C60" s="173" t="s">
        <v>159</v>
      </c>
      <c r="D60" s="174" t="s">
        <v>92</v>
      </c>
      <c r="E60" s="175">
        <v>48.2</v>
      </c>
      <c r="F60" s="175">
        <v>0</v>
      </c>
      <c r="G60" s="176">
        <f>E60*F60</f>
        <v>0</v>
      </c>
      <c r="O60" s="170">
        <v>2</v>
      </c>
      <c r="AA60" s="146">
        <v>1</v>
      </c>
      <c r="AB60" s="146">
        <v>1</v>
      </c>
      <c r="AC60" s="146">
        <v>1</v>
      </c>
      <c r="AZ60" s="146">
        <v>1</v>
      </c>
      <c r="BA60" s="146">
        <f>IF(AZ60=1,G60,0)</f>
        <v>0</v>
      </c>
      <c r="BB60" s="146">
        <f>IF(AZ60=2,G60,0)</f>
        <v>0</v>
      </c>
      <c r="BC60" s="146">
        <f>IF(AZ60=3,G60,0)</f>
        <v>0</v>
      </c>
      <c r="BD60" s="146">
        <f>IF(AZ60=4,G60,0)</f>
        <v>0</v>
      </c>
      <c r="BE60" s="146">
        <f>IF(AZ60=5,G60,0)</f>
        <v>0</v>
      </c>
      <c r="CA60" s="177">
        <v>1</v>
      </c>
      <c r="CB60" s="177">
        <v>1</v>
      </c>
      <c r="CZ60" s="146">
        <v>5.9199999999999999E-3</v>
      </c>
    </row>
    <row r="61" spans="1:104" x14ac:dyDescent="0.2">
      <c r="A61" s="178"/>
      <c r="B61" s="181"/>
      <c r="C61" s="227" t="s">
        <v>160</v>
      </c>
      <c r="D61" s="228"/>
      <c r="E61" s="182">
        <v>48.2</v>
      </c>
      <c r="F61" s="183"/>
      <c r="G61" s="184"/>
      <c r="M61" s="180" t="s">
        <v>160</v>
      </c>
      <c r="O61" s="170"/>
    </row>
    <row r="62" spans="1:104" x14ac:dyDescent="0.2">
      <c r="A62" s="185"/>
      <c r="B62" s="186" t="s">
        <v>74</v>
      </c>
      <c r="C62" s="187" t="str">
        <f>CONCATENATE(B59," ",C59)</f>
        <v>94 Lešení a stavební výtahy</v>
      </c>
      <c r="D62" s="188"/>
      <c r="E62" s="189"/>
      <c r="F62" s="190"/>
      <c r="G62" s="191">
        <f>SUM(G59:G61)</f>
        <v>0</v>
      </c>
      <c r="O62" s="170">
        <v>4</v>
      </c>
      <c r="BA62" s="192">
        <f>SUM(BA59:BA61)</f>
        <v>0</v>
      </c>
      <c r="BB62" s="192">
        <f>SUM(BB59:BB61)</f>
        <v>0</v>
      </c>
      <c r="BC62" s="192">
        <f>SUM(BC59:BC61)</f>
        <v>0</v>
      </c>
      <c r="BD62" s="192">
        <f>SUM(BD59:BD61)</f>
        <v>0</v>
      </c>
      <c r="BE62" s="192">
        <f>SUM(BE59:BE61)</f>
        <v>0</v>
      </c>
    </row>
    <row r="63" spans="1:104" x14ac:dyDescent="0.2">
      <c r="A63" s="163" t="s">
        <v>72</v>
      </c>
      <c r="B63" s="164" t="s">
        <v>161</v>
      </c>
      <c r="C63" s="165" t="s">
        <v>162</v>
      </c>
      <c r="D63" s="166"/>
      <c r="E63" s="167"/>
      <c r="F63" s="167"/>
      <c r="G63" s="168"/>
      <c r="H63" s="169"/>
      <c r="I63" s="169"/>
      <c r="O63" s="170">
        <v>1</v>
      </c>
    </row>
    <row r="64" spans="1:104" x14ac:dyDescent="0.2">
      <c r="A64" s="171">
        <v>22</v>
      </c>
      <c r="B64" s="172" t="s">
        <v>163</v>
      </c>
      <c r="C64" s="173" t="s">
        <v>164</v>
      </c>
      <c r="D64" s="174" t="s">
        <v>92</v>
      </c>
      <c r="E64" s="175">
        <v>50.2</v>
      </c>
      <c r="F64" s="175">
        <v>0</v>
      </c>
      <c r="G64" s="176">
        <f>E64*F64</f>
        <v>0</v>
      </c>
      <c r="O64" s="170">
        <v>2</v>
      </c>
      <c r="AA64" s="146">
        <v>1</v>
      </c>
      <c r="AB64" s="146">
        <v>1</v>
      </c>
      <c r="AC64" s="146">
        <v>1</v>
      </c>
      <c r="AZ64" s="146">
        <v>1</v>
      </c>
      <c r="BA64" s="146">
        <f>IF(AZ64=1,G64,0)</f>
        <v>0</v>
      </c>
      <c r="BB64" s="146">
        <f>IF(AZ64=2,G64,0)</f>
        <v>0</v>
      </c>
      <c r="BC64" s="146">
        <f>IF(AZ64=3,G64,0)</f>
        <v>0</v>
      </c>
      <c r="BD64" s="146">
        <f>IF(AZ64=4,G64,0)</f>
        <v>0</v>
      </c>
      <c r="BE64" s="146">
        <f>IF(AZ64=5,G64,0)</f>
        <v>0</v>
      </c>
      <c r="CA64" s="177">
        <v>1</v>
      </c>
      <c r="CB64" s="177">
        <v>1</v>
      </c>
      <c r="CZ64" s="146">
        <v>4.0000000000000003E-5</v>
      </c>
    </row>
    <row r="65" spans="1:104" x14ac:dyDescent="0.2">
      <c r="A65" s="178"/>
      <c r="B65" s="181"/>
      <c r="C65" s="227" t="s">
        <v>165</v>
      </c>
      <c r="D65" s="228"/>
      <c r="E65" s="182">
        <v>50.2</v>
      </c>
      <c r="F65" s="183"/>
      <c r="G65" s="184"/>
      <c r="M65" s="180" t="s">
        <v>165</v>
      </c>
      <c r="O65" s="170"/>
    </row>
    <row r="66" spans="1:104" x14ac:dyDescent="0.2">
      <c r="A66" s="185"/>
      <c r="B66" s="186" t="s">
        <v>74</v>
      </c>
      <c r="C66" s="187" t="str">
        <f>CONCATENATE(B63," ",C63)</f>
        <v>95 Dokončovací konstrukce na pozemních stavbách</v>
      </c>
      <c r="D66" s="188"/>
      <c r="E66" s="189"/>
      <c r="F66" s="190"/>
      <c r="G66" s="191">
        <f>SUM(G63:G65)</f>
        <v>0</v>
      </c>
      <c r="O66" s="170">
        <v>4</v>
      </c>
      <c r="BA66" s="192">
        <f>SUM(BA63:BA65)</f>
        <v>0</v>
      </c>
      <c r="BB66" s="192">
        <f>SUM(BB63:BB65)</f>
        <v>0</v>
      </c>
      <c r="BC66" s="192">
        <f>SUM(BC63:BC65)</f>
        <v>0</v>
      </c>
      <c r="BD66" s="192">
        <f>SUM(BD63:BD65)</f>
        <v>0</v>
      </c>
      <c r="BE66" s="192">
        <f>SUM(BE63:BE65)</f>
        <v>0</v>
      </c>
    </row>
    <row r="67" spans="1:104" x14ac:dyDescent="0.2">
      <c r="A67" s="163" t="s">
        <v>72</v>
      </c>
      <c r="B67" s="164" t="s">
        <v>166</v>
      </c>
      <c r="C67" s="165" t="s">
        <v>167</v>
      </c>
      <c r="D67" s="166"/>
      <c r="E67" s="167"/>
      <c r="F67" s="167"/>
      <c r="G67" s="168"/>
      <c r="H67" s="169"/>
      <c r="I67" s="169"/>
      <c r="O67" s="170">
        <v>1</v>
      </c>
    </row>
    <row r="68" spans="1:104" x14ac:dyDescent="0.2">
      <c r="A68" s="171">
        <v>23</v>
      </c>
      <c r="B68" s="172" t="s">
        <v>168</v>
      </c>
      <c r="C68" s="173" t="s">
        <v>169</v>
      </c>
      <c r="D68" s="174" t="s">
        <v>92</v>
      </c>
      <c r="E68" s="175">
        <v>2.7</v>
      </c>
      <c r="F68" s="175">
        <v>0</v>
      </c>
      <c r="G68" s="176">
        <f>E68*F68</f>
        <v>0</v>
      </c>
      <c r="O68" s="170">
        <v>2</v>
      </c>
      <c r="AA68" s="146">
        <v>1</v>
      </c>
      <c r="AB68" s="146">
        <v>1</v>
      </c>
      <c r="AC68" s="146">
        <v>1</v>
      </c>
      <c r="AZ68" s="146">
        <v>1</v>
      </c>
      <c r="BA68" s="146">
        <f>IF(AZ68=1,G68,0)</f>
        <v>0</v>
      </c>
      <c r="BB68" s="146">
        <f>IF(AZ68=2,G68,0)</f>
        <v>0</v>
      </c>
      <c r="BC68" s="146">
        <f>IF(AZ68=3,G68,0)</f>
        <v>0</v>
      </c>
      <c r="BD68" s="146">
        <f>IF(AZ68=4,G68,0)</f>
        <v>0</v>
      </c>
      <c r="BE68" s="146">
        <f>IF(AZ68=5,G68,0)</f>
        <v>0</v>
      </c>
      <c r="CA68" s="177">
        <v>1</v>
      </c>
      <c r="CB68" s="177">
        <v>1</v>
      </c>
      <c r="CZ68" s="146">
        <v>6.7000000000000002E-4</v>
      </c>
    </row>
    <row r="69" spans="1:104" x14ac:dyDescent="0.2">
      <c r="A69" s="178"/>
      <c r="B69" s="181"/>
      <c r="C69" s="227" t="s">
        <v>170</v>
      </c>
      <c r="D69" s="228"/>
      <c r="E69" s="182">
        <v>2.7</v>
      </c>
      <c r="F69" s="183"/>
      <c r="G69" s="184"/>
      <c r="M69" s="180" t="s">
        <v>170</v>
      </c>
      <c r="O69" s="170"/>
    </row>
    <row r="70" spans="1:104" x14ac:dyDescent="0.2">
      <c r="A70" s="171">
        <v>24</v>
      </c>
      <c r="B70" s="172" t="s">
        <v>171</v>
      </c>
      <c r="C70" s="173" t="s">
        <v>172</v>
      </c>
      <c r="D70" s="174" t="s">
        <v>92</v>
      </c>
      <c r="E70" s="175">
        <v>8.8309999999999995</v>
      </c>
      <c r="F70" s="175">
        <v>0</v>
      </c>
      <c r="G70" s="176">
        <f>E70*F70</f>
        <v>0</v>
      </c>
      <c r="O70" s="170">
        <v>2</v>
      </c>
      <c r="AA70" s="146">
        <v>1</v>
      </c>
      <c r="AB70" s="146">
        <v>1</v>
      </c>
      <c r="AC70" s="146">
        <v>1</v>
      </c>
      <c r="AZ70" s="146">
        <v>1</v>
      </c>
      <c r="BA70" s="146">
        <f>IF(AZ70=1,G70,0)</f>
        <v>0</v>
      </c>
      <c r="BB70" s="146">
        <f>IF(AZ70=2,G70,0)</f>
        <v>0</v>
      </c>
      <c r="BC70" s="146">
        <f>IF(AZ70=3,G70,0)</f>
        <v>0</v>
      </c>
      <c r="BD70" s="146">
        <f>IF(AZ70=4,G70,0)</f>
        <v>0</v>
      </c>
      <c r="BE70" s="146">
        <f>IF(AZ70=5,G70,0)</f>
        <v>0</v>
      </c>
      <c r="CA70" s="177">
        <v>1</v>
      </c>
      <c r="CB70" s="177">
        <v>1</v>
      </c>
      <c r="CZ70" s="146">
        <v>6.7000000000000002E-4</v>
      </c>
    </row>
    <row r="71" spans="1:104" x14ac:dyDescent="0.2">
      <c r="A71" s="178"/>
      <c r="B71" s="181"/>
      <c r="C71" s="227" t="s">
        <v>173</v>
      </c>
      <c r="D71" s="228"/>
      <c r="E71" s="182">
        <v>8.8309999999999995</v>
      </c>
      <c r="F71" s="183"/>
      <c r="G71" s="184"/>
      <c r="M71" s="180" t="s">
        <v>173</v>
      </c>
      <c r="O71" s="170"/>
    </row>
    <row r="72" spans="1:104" x14ac:dyDescent="0.2">
      <c r="A72" s="171">
        <v>25</v>
      </c>
      <c r="B72" s="172" t="s">
        <v>174</v>
      </c>
      <c r="C72" s="173" t="s">
        <v>175</v>
      </c>
      <c r="D72" s="174" t="s">
        <v>92</v>
      </c>
      <c r="E72" s="175">
        <v>0.72</v>
      </c>
      <c r="F72" s="175">
        <v>0</v>
      </c>
      <c r="G72" s="176">
        <f>E72*F72</f>
        <v>0</v>
      </c>
      <c r="O72" s="170">
        <v>2</v>
      </c>
      <c r="AA72" s="146">
        <v>1</v>
      </c>
      <c r="AB72" s="146">
        <v>1</v>
      </c>
      <c r="AC72" s="146">
        <v>1</v>
      </c>
      <c r="AZ72" s="146">
        <v>1</v>
      </c>
      <c r="BA72" s="146">
        <f>IF(AZ72=1,G72,0)</f>
        <v>0</v>
      </c>
      <c r="BB72" s="146">
        <f>IF(AZ72=2,G72,0)</f>
        <v>0</v>
      </c>
      <c r="BC72" s="146">
        <f>IF(AZ72=3,G72,0)</f>
        <v>0</v>
      </c>
      <c r="BD72" s="146">
        <f>IF(AZ72=4,G72,0)</f>
        <v>0</v>
      </c>
      <c r="BE72" s="146">
        <f>IF(AZ72=5,G72,0)</f>
        <v>0</v>
      </c>
      <c r="CA72" s="177">
        <v>1</v>
      </c>
      <c r="CB72" s="177">
        <v>1</v>
      </c>
      <c r="CZ72" s="146">
        <v>6.7000000000000002E-4</v>
      </c>
    </row>
    <row r="73" spans="1:104" x14ac:dyDescent="0.2">
      <c r="A73" s="178"/>
      <c r="B73" s="181"/>
      <c r="C73" s="227" t="s">
        <v>176</v>
      </c>
      <c r="D73" s="228"/>
      <c r="E73" s="182">
        <v>0.72</v>
      </c>
      <c r="F73" s="183"/>
      <c r="G73" s="184"/>
      <c r="M73" s="180" t="s">
        <v>176</v>
      </c>
      <c r="O73" s="170"/>
    </row>
    <row r="74" spans="1:104" x14ac:dyDescent="0.2">
      <c r="A74" s="171">
        <v>26</v>
      </c>
      <c r="B74" s="172" t="s">
        <v>177</v>
      </c>
      <c r="C74" s="173" t="s">
        <v>178</v>
      </c>
      <c r="D74" s="174" t="s">
        <v>92</v>
      </c>
      <c r="E74" s="175">
        <v>10.37</v>
      </c>
      <c r="F74" s="175">
        <v>0</v>
      </c>
      <c r="G74" s="176">
        <f>E74*F74</f>
        <v>0</v>
      </c>
      <c r="O74" s="170">
        <v>2</v>
      </c>
      <c r="AA74" s="146">
        <v>1</v>
      </c>
      <c r="AB74" s="146">
        <v>1</v>
      </c>
      <c r="AC74" s="146">
        <v>1</v>
      </c>
      <c r="AZ74" s="146">
        <v>1</v>
      </c>
      <c r="BA74" s="146">
        <f>IF(AZ74=1,G74,0)</f>
        <v>0</v>
      </c>
      <c r="BB74" s="146">
        <f>IF(AZ74=2,G74,0)</f>
        <v>0</v>
      </c>
      <c r="BC74" s="146">
        <f>IF(AZ74=3,G74,0)</f>
        <v>0</v>
      </c>
      <c r="BD74" s="146">
        <f>IF(AZ74=4,G74,0)</f>
        <v>0</v>
      </c>
      <c r="BE74" s="146">
        <f>IF(AZ74=5,G74,0)</f>
        <v>0</v>
      </c>
      <c r="CA74" s="177">
        <v>1</v>
      </c>
      <c r="CB74" s="177">
        <v>1</v>
      </c>
      <c r="CZ74" s="146">
        <v>0</v>
      </c>
    </row>
    <row r="75" spans="1:104" x14ac:dyDescent="0.2">
      <c r="A75" s="178"/>
      <c r="B75" s="181"/>
      <c r="C75" s="227" t="s">
        <v>179</v>
      </c>
      <c r="D75" s="228"/>
      <c r="E75" s="182">
        <v>10.37</v>
      </c>
      <c r="F75" s="183"/>
      <c r="G75" s="184"/>
      <c r="M75" s="180" t="s">
        <v>179</v>
      </c>
      <c r="O75" s="170"/>
    </row>
    <row r="76" spans="1:104" x14ac:dyDescent="0.2">
      <c r="A76" s="171">
        <v>27</v>
      </c>
      <c r="B76" s="172" t="s">
        <v>180</v>
      </c>
      <c r="C76" s="173" t="s">
        <v>181</v>
      </c>
      <c r="D76" s="174" t="s">
        <v>87</v>
      </c>
      <c r="E76" s="175">
        <v>2.2499999999999999E-2</v>
      </c>
      <c r="F76" s="175">
        <v>0</v>
      </c>
      <c r="G76" s="176">
        <f>E76*F76</f>
        <v>0</v>
      </c>
      <c r="O76" s="170">
        <v>2</v>
      </c>
      <c r="AA76" s="146">
        <v>1</v>
      </c>
      <c r="AB76" s="146">
        <v>1</v>
      </c>
      <c r="AC76" s="146">
        <v>1</v>
      </c>
      <c r="AZ76" s="146">
        <v>1</v>
      </c>
      <c r="BA76" s="146">
        <f>IF(AZ76=1,G76,0)</f>
        <v>0</v>
      </c>
      <c r="BB76" s="146">
        <f>IF(AZ76=2,G76,0)</f>
        <v>0</v>
      </c>
      <c r="BC76" s="146">
        <f>IF(AZ76=3,G76,0)</f>
        <v>0</v>
      </c>
      <c r="BD76" s="146">
        <f>IF(AZ76=4,G76,0)</f>
        <v>0</v>
      </c>
      <c r="BE76" s="146">
        <f>IF(AZ76=5,G76,0)</f>
        <v>0</v>
      </c>
      <c r="CA76" s="177">
        <v>1</v>
      </c>
      <c r="CB76" s="177">
        <v>1</v>
      </c>
      <c r="CZ76" s="146">
        <v>0</v>
      </c>
    </row>
    <row r="77" spans="1:104" x14ac:dyDescent="0.2">
      <c r="A77" s="178"/>
      <c r="B77" s="181"/>
      <c r="C77" s="227" t="s">
        <v>134</v>
      </c>
      <c r="D77" s="228"/>
      <c r="E77" s="182">
        <v>2.2499999999999999E-2</v>
      </c>
      <c r="F77" s="183"/>
      <c r="G77" s="184"/>
      <c r="M77" s="180" t="s">
        <v>134</v>
      </c>
      <c r="O77" s="170"/>
    </row>
    <row r="78" spans="1:104" x14ac:dyDescent="0.2">
      <c r="A78" s="171">
        <v>28</v>
      </c>
      <c r="B78" s="172" t="s">
        <v>182</v>
      </c>
      <c r="C78" s="173" t="s">
        <v>183</v>
      </c>
      <c r="D78" s="174" t="s">
        <v>92</v>
      </c>
      <c r="E78" s="175">
        <v>39.700000000000003</v>
      </c>
      <c r="F78" s="175">
        <v>0</v>
      </c>
      <c r="G78" s="176">
        <f>E78*F78</f>
        <v>0</v>
      </c>
      <c r="O78" s="170">
        <v>2</v>
      </c>
      <c r="AA78" s="146">
        <v>1</v>
      </c>
      <c r="AB78" s="146">
        <v>1</v>
      </c>
      <c r="AC78" s="146">
        <v>1</v>
      </c>
      <c r="AZ78" s="146">
        <v>1</v>
      </c>
      <c r="BA78" s="146">
        <f>IF(AZ78=1,G78,0)</f>
        <v>0</v>
      </c>
      <c r="BB78" s="146">
        <f>IF(AZ78=2,G78,0)</f>
        <v>0</v>
      </c>
      <c r="BC78" s="146">
        <f>IF(AZ78=3,G78,0)</f>
        <v>0</v>
      </c>
      <c r="BD78" s="146">
        <f>IF(AZ78=4,G78,0)</f>
        <v>0</v>
      </c>
      <c r="BE78" s="146">
        <f>IF(AZ78=5,G78,0)</f>
        <v>0</v>
      </c>
      <c r="CA78" s="177">
        <v>1</v>
      </c>
      <c r="CB78" s="177">
        <v>1</v>
      </c>
      <c r="CZ78" s="146">
        <v>0</v>
      </c>
    </row>
    <row r="79" spans="1:104" x14ac:dyDescent="0.2">
      <c r="A79" s="178"/>
      <c r="B79" s="181"/>
      <c r="C79" s="227" t="s">
        <v>140</v>
      </c>
      <c r="D79" s="228"/>
      <c r="E79" s="182">
        <v>39.700000000000003</v>
      </c>
      <c r="F79" s="183"/>
      <c r="G79" s="184"/>
      <c r="M79" s="180" t="s">
        <v>140</v>
      </c>
      <c r="O79" s="170"/>
    </row>
    <row r="80" spans="1:104" x14ac:dyDescent="0.2">
      <c r="A80" s="171">
        <v>29</v>
      </c>
      <c r="B80" s="172" t="s">
        <v>184</v>
      </c>
      <c r="C80" s="173" t="s">
        <v>185</v>
      </c>
      <c r="D80" s="174" t="s">
        <v>107</v>
      </c>
      <c r="E80" s="175">
        <v>3</v>
      </c>
      <c r="F80" s="175">
        <v>0</v>
      </c>
      <c r="G80" s="176">
        <f>E80*F80</f>
        <v>0</v>
      </c>
      <c r="O80" s="170">
        <v>2</v>
      </c>
      <c r="AA80" s="146">
        <v>1</v>
      </c>
      <c r="AB80" s="146">
        <v>1</v>
      </c>
      <c r="AC80" s="146">
        <v>1</v>
      </c>
      <c r="AZ80" s="146">
        <v>1</v>
      </c>
      <c r="BA80" s="146">
        <f>IF(AZ80=1,G80,0)</f>
        <v>0</v>
      </c>
      <c r="BB80" s="146">
        <f>IF(AZ80=2,G80,0)</f>
        <v>0</v>
      </c>
      <c r="BC80" s="146">
        <f>IF(AZ80=3,G80,0)</f>
        <v>0</v>
      </c>
      <c r="BD80" s="146">
        <f>IF(AZ80=4,G80,0)</f>
        <v>0</v>
      </c>
      <c r="BE80" s="146">
        <f>IF(AZ80=5,G80,0)</f>
        <v>0</v>
      </c>
      <c r="CA80" s="177">
        <v>1</v>
      </c>
      <c r="CB80" s="177">
        <v>1</v>
      </c>
      <c r="CZ80" s="146">
        <v>0</v>
      </c>
    </row>
    <row r="81" spans="1:104" x14ac:dyDescent="0.2">
      <c r="A81" s="171">
        <v>30</v>
      </c>
      <c r="B81" s="172" t="s">
        <v>186</v>
      </c>
      <c r="C81" s="173" t="s">
        <v>187</v>
      </c>
      <c r="D81" s="174" t="s">
        <v>92</v>
      </c>
      <c r="E81" s="175">
        <v>4.8</v>
      </c>
      <c r="F81" s="175">
        <v>0</v>
      </c>
      <c r="G81" s="176">
        <f>E81*F81</f>
        <v>0</v>
      </c>
      <c r="O81" s="170">
        <v>2</v>
      </c>
      <c r="AA81" s="146">
        <v>1</v>
      </c>
      <c r="AB81" s="146">
        <v>1</v>
      </c>
      <c r="AC81" s="146">
        <v>1</v>
      </c>
      <c r="AZ81" s="146">
        <v>1</v>
      </c>
      <c r="BA81" s="146">
        <f>IF(AZ81=1,G81,0)</f>
        <v>0</v>
      </c>
      <c r="BB81" s="146">
        <f>IF(AZ81=2,G81,0)</f>
        <v>0</v>
      </c>
      <c r="BC81" s="146">
        <f>IF(AZ81=3,G81,0)</f>
        <v>0</v>
      </c>
      <c r="BD81" s="146">
        <f>IF(AZ81=4,G81,0)</f>
        <v>0</v>
      </c>
      <c r="BE81" s="146">
        <f>IF(AZ81=5,G81,0)</f>
        <v>0</v>
      </c>
      <c r="CA81" s="177">
        <v>1</v>
      </c>
      <c r="CB81" s="177">
        <v>1</v>
      </c>
      <c r="CZ81" s="146">
        <v>1.17E-3</v>
      </c>
    </row>
    <row r="82" spans="1:104" x14ac:dyDescent="0.2">
      <c r="A82" s="178"/>
      <c r="B82" s="181"/>
      <c r="C82" s="227" t="s">
        <v>188</v>
      </c>
      <c r="D82" s="228"/>
      <c r="E82" s="182">
        <v>4.8</v>
      </c>
      <c r="F82" s="183"/>
      <c r="G82" s="184"/>
      <c r="M82" s="180" t="s">
        <v>188</v>
      </c>
      <c r="O82" s="170"/>
    </row>
    <row r="83" spans="1:104" ht="22.5" x14ac:dyDescent="0.2">
      <c r="A83" s="171">
        <v>31</v>
      </c>
      <c r="B83" s="172" t="s">
        <v>189</v>
      </c>
      <c r="C83" s="173" t="s">
        <v>190</v>
      </c>
      <c r="D83" s="174" t="s">
        <v>107</v>
      </c>
      <c r="E83" s="175">
        <v>3</v>
      </c>
      <c r="F83" s="175">
        <v>0</v>
      </c>
      <c r="G83" s="176">
        <f>E83*F83</f>
        <v>0</v>
      </c>
      <c r="O83" s="170">
        <v>2</v>
      </c>
      <c r="AA83" s="146">
        <v>12</v>
      </c>
      <c r="AB83" s="146">
        <v>0</v>
      </c>
      <c r="AC83" s="146">
        <v>40</v>
      </c>
      <c r="AZ83" s="146">
        <v>1</v>
      </c>
      <c r="BA83" s="146">
        <f>IF(AZ83=1,G83,0)</f>
        <v>0</v>
      </c>
      <c r="BB83" s="146">
        <f>IF(AZ83=2,G83,0)</f>
        <v>0</v>
      </c>
      <c r="BC83" s="146">
        <f>IF(AZ83=3,G83,0)</f>
        <v>0</v>
      </c>
      <c r="BD83" s="146">
        <f>IF(AZ83=4,G83,0)</f>
        <v>0</v>
      </c>
      <c r="BE83" s="146">
        <f>IF(AZ83=5,G83,0)</f>
        <v>0</v>
      </c>
      <c r="CA83" s="177">
        <v>12</v>
      </c>
      <c r="CB83" s="177">
        <v>0</v>
      </c>
      <c r="CZ83" s="146">
        <v>0</v>
      </c>
    </row>
    <row r="84" spans="1:104" x14ac:dyDescent="0.2">
      <c r="A84" s="178"/>
      <c r="B84" s="181"/>
      <c r="C84" s="227" t="s">
        <v>191</v>
      </c>
      <c r="D84" s="228"/>
      <c r="E84" s="182">
        <v>3</v>
      </c>
      <c r="F84" s="183"/>
      <c r="G84" s="184"/>
      <c r="M84" s="180" t="s">
        <v>191</v>
      </c>
      <c r="O84" s="170"/>
    </row>
    <row r="85" spans="1:104" x14ac:dyDescent="0.2">
      <c r="A85" s="171">
        <v>32</v>
      </c>
      <c r="B85" s="172" t="s">
        <v>192</v>
      </c>
      <c r="C85" s="173" t="s">
        <v>193</v>
      </c>
      <c r="D85" s="174" t="s">
        <v>107</v>
      </c>
      <c r="E85" s="175">
        <v>4</v>
      </c>
      <c r="F85" s="175">
        <v>0</v>
      </c>
      <c r="G85" s="176">
        <f>E85*F85</f>
        <v>0</v>
      </c>
      <c r="O85" s="170">
        <v>2</v>
      </c>
      <c r="AA85" s="146">
        <v>12</v>
      </c>
      <c r="AB85" s="146">
        <v>0</v>
      </c>
      <c r="AC85" s="146">
        <v>41</v>
      </c>
      <c r="AZ85" s="146">
        <v>1</v>
      </c>
      <c r="BA85" s="146">
        <f>IF(AZ85=1,G85,0)</f>
        <v>0</v>
      </c>
      <c r="BB85" s="146">
        <f>IF(AZ85=2,G85,0)</f>
        <v>0</v>
      </c>
      <c r="BC85" s="146">
        <f>IF(AZ85=3,G85,0)</f>
        <v>0</v>
      </c>
      <c r="BD85" s="146">
        <f>IF(AZ85=4,G85,0)</f>
        <v>0</v>
      </c>
      <c r="BE85" s="146">
        <f>IF(AZ85=5,G85,0)</f>
        <v>0</v>
      </c>
      <c r="CA85" s="177">
        <v>12</v>
      </c>
      <c r="CB85" s="177">
        <v>0</v>
      </c>
      <c r="CZ85" s="146">
        <v>0</v>
      </c>
    </row>
    <row r="86" spans="1:104" x14ac:dyDescent="0.2">
      <c r="A86" s="178"/>
      <c r="B86" s="181"/>
      <c r="C86" s="227" t="s">
        <v>194</v>
      </c>
      <c r="D86" s="228"/>
      <c r="E86" s="182">
        <v>4</v>
      </c>
      <c r="F86" s="183"/>
      <c r="G86" s="184"/>
      <c r="M86" s="180" t="s">
        <v>194</v>
      </c>
      <c r="O86" s="170"/>
    </row>
    <row r="87" spans="1:104" ht="22.5" x14ac:dyDescent="0.2">
      <c r="A87" s="171">
        <v>33</v>
      </c>
      <c r="B87" s="172" t="s">
        <v>195</v>
      </c>
      <c r="C87" s="173" t="s">
        <v>196</v>
      </c>
      <c r="D87" s="174" t="s">
        <v>107</v>
      </c>
      <c r="E87" s="175">
        <v>1</v>
      </c>
      <c r="F87" s="175">
        <v>0</v>
      </c>
      <c r="G87" s="176">
        <f>E87*F87</f>
        <v>0</v>
      </c>
      <c r="O87" s="170">
        <v>2</v>
      </c>
      <c r="AA87" s="146">
        <v>12</v>
      </c>
      <c r="AB87" s="146">
        <v>0</v>
      </c>
      <c r="AC87" s="146">
        <v>70</v>
      </c>
      <c r="AZ87" s="146">
        <v>1</v>
      </c>
      <c r="BA87" s="146">
        <f>IF(AZ87=1,G87,0)</f>
        <v>0</v>
      </c>
      <c r="BB87" s="146">
        <f>IF(AZ87=2,G87,0)</f>
        <v>0</v>
      </c>
      <c r="BC87" s="146">
        <f>IF(AZ87=3,G87,0)</f>
        <v>0</v>
      </c>
      <c r="BD87" s="146">
        <f>IF(AZ87=4,G87,0)</f>
        <v>0</v>
      </c>
      <c r="BE87" s="146">
        <f>IF(AZ87=5,G87,0)</f>
        <v>0</v>
      </c>
      <c r="CA87" s="177">
        <v>12</v>
      </c>
      <c r="CB87" s="177">
        <v>0</v>
      </c>
      <c r="CZ87" s="146">
        <v>0</v>
      </c>
    </row>
    <row r="88" spans="1:104" x14ac:dyDescent="0.2">
      <c r="A88" s="178"/>
      <c r="B88" s="181"/>
      <c r="C88" s="227" t="s">
        <v>73</v>
      </c>
      <c r="D88" s="228"/>
      <c r="E88" s="182">
        <v>1</v>
      </c>
      <c r="F88" s="183"/>
      <c r="G88" s="184"/>
      <c r="M88" s="180">
        <v>1</v>
      </c>
      <c r="O88" s="170"/>
    </row>
    <row r="89" spans="1:104" x14ac:dyDescent="0.2">
      <c r="A89" s="185"/>
      <c r="B89" s="186" t="s">
        <v>74</v>
      </c>
      <c r="C89" s="187" t="str">
        <f>CONCATENATE(B67," ",C67)</f>
        <v>96 Bourání konstrukcí</v>
      </c>
      <c r="D89" s="188"/>
      <c r="E89" s="189"/>
      <c r="F89" s="190"/>
      <c r="G89" s="191">
        <f>SUM(G67:G88)</f>
        <v>0</v>
      </c>
      <c r="O89" s="170">
        <v>4</v>
      </c>
      <c r="BA89" s="192">
        <f>SUM(BA67:BA88)</f>
        <v>0</v>
      </c>
      <c r="BB89" s="192">
        <f>SUM(BB67:BB88)</f>
        <v>0</v>
      </c>
      <c r="BC89" s="192">
        <f>SUM(BC67:BC88)</f>
        <v>0</v>
      </c>
      <c r="BD89" s="192">
        <f>SUM(BD67:BD88)</f>
        <v>0</v>
      </c>
      <c r="BE89" s="192">
        <f>SUM(BE67:BE88)</f>
        <v>0</v>
      </c>
    </row>
    <row r="90" spans="1:104" x14ac:dyDescent="0.2">
      <c r="A90" s="163" t="s">
        <v>72</v>
      </c>
      <c r="B90" s="164" t="s">
        <v>197</v>
      </c>
      <c r="C90" s="165" t="s">
        <v>198</v>
      </c>
      <c r="D90" s="166"/>
      <c r="E90" s="167"/>
      <c r="F90" s="167"/>
      <c r="G90" s="168"/>
      <c r="H90" s="169"/>
      <c r="I90" s="169"/>
      <c r="O90" s="170">
        <v>1</v>
      </c>
    </row>
    <row r="91" spans="1:104" x14ac:dyDescent="0.2">
      <c r="A91" s="171">
        <v>34</v>
      </c>
      <c r="B91" s="172" t="s">
        <v>199</v>
      </c>
      <c r="C91" s="173" t="s">
        <v>200</v>
      </c>
      <c r="D91" s="174" t="s">
        <v>115</v>
      </c>
      <c r="E91" s="175">
        <v>4.3</v>
      </c>
      <c r="F91" s="175">
        <v>0</v>
      </c>
      <c r="G91" s="176">
        <f>E91*F91</f>
        <v>0</v>
      </c>
      <c r="O91" s="170">
        <v>2</v>
      </c>
      <c r="AA91" s="146">
        <v>1</v>
      </c>
      <c r="AB91" s="146">
        <v>1</v>
      </c>
      <c r="AC91" s="146">
        <v>1</v>
      </c>
      <c r="AZ91" s="146">
        <v>1</v>
      </c>
      <c r="BA91" s="146">
        <f>IF(AZ91=1,G91,0)</f>
        <v>0</v>
      </c>
      <c r="BB91" s="146">
        <f>IF(AZ91=2,G91,0)</f>
        <v>0</v>
      </c>
      <c r="BC91" s="146">
        <f>IF(AZ91=3,G91,0)</f>
        <v>0</v>
      </c>
      <c r="BD91" s="146">
        <f>IF(AZ91=4,G91,0)</f>
        <v>0</v>
      </c>
      <c r="BE91" s="146">
        <f>IF(AZ91=5,G91,0)</f>
        <v>0</v>
      </c>
      <c r="CA91" s="177">
        <v>1</v>
      </c>
      <c r="CB91" s="177">
        <v>1</v>
      </c>
      <c r="CZ91" s="146">
        <v>0</v>
      </c>
    </row>
    <row r="92" spans="1:104" x14ac:dyDescent="0.2">
      <c r="A92" s="178"/>
      <c r="B92" s="181"/>
      <c r="C92" s="227" t="s">
        <v>201</v>
      </c>
      <c r="D92" s="228"/>
      <c r="E92" s="182">
        <v>4</v>
      </c>
      <c r="F92" s="183"/>
      <c r="G92" s="184"/>
      <c r="M92" s="180" t="s">
        <v>201</v>
      </c>
      <c r="O92" s="170"/>
    </row>
    <row r="93" spans="1:104" x14ac:dyDescent="0.2">
      <c r="A93" s="178"/>
      <c r="B93" s="181"/>
      <c r="C93" s="227" t="s">
        <v>202</v>
      </c>
      <c r="D93" s="228"/>
      <c r="E93" s="182">
        <v>0.3</v>
      </c>
      <c r="F93" s="183"/>
      <c r="G93" s="184"/>
      <c r="M93" s="180" t="s">
        <v>202</v>
      </c>
      <c r="O93" s="170"/>
    </row>
    <row r="94" spans="1:104" x14ac:dyDescent="0.2">
      <c r="A94" s="171">
        <v>35</v>
      </c>
      <c r="B94" s="172" t="s">
        <v>203</v>
      </c>
      <c r="C94" s="173" t="s">
        <v>204</v>
      </c>
      <c r="D94" s="174" t="s">
        <v>92</v>
      </c>
      <c r="E94" s="175">
        <v>2.1</v>
      </c>
      <c r="F94" s="175">
        <v>0</v>
      </c>
      <c r="G94" s="176">
        <f>E94*F94</f>
        <v>0</v>
      </c>
      <c r="O94" s="170">
        <v>2</v>
      </c>
      <c r="AA94" s="146">
        <v>1</v>
      </c>
      <c r="AB94" s="146">
        <v>1</v>
      </c>
      <c r="AC94" s="146">
        <v>1</v>
      </c>
      <c r="AZ94" s="146">
        <v>1</v>
      </c>
      <c r="BA94" s="146">
        <f>IF(AZ94=1,G94,0)</f>
        <v>0</v>
      </c>
      <c r="BB94" s="146">
        <f>IF(AZ94=2,G94,0)</f>
        <v>0</v>
      </c>
      <c r="BC94" s="146">
        <f>IF(AZ94=3,G94,0)</f>
        <v>0</v>
      </c>
      <c r="BD94" s="146">
        <f>IF(AZ94=4,G94,0)</f>
        <v>0</v>
      </c>
      <c r="BE94" s="146">
        <f>IF(AZ94=5,G94,0)</f>
        <v>0</v>
      </c>
      <c r="CA94" s="177">
        <v>1</v>
      </c>
      <c r="CB94" s="177">
        <v>1</v>
      </c>
      <c r="CZ94" s="146">
        <v>5.4000000000000001E-4</v>
      </c>
    </row>
    <row r="95" spans="1:104" x14ac:dyDescent="0.2">
      <c r="A95" s="178"/>
      <c r="B95" s="181"/>
      <c r="C95" s="227" t="s">
        <v>205</v>
      </c>
      <c r="D95" s="228"/>
      <c r="E95" s="182">
        <v>2.1</v>
      </c>
      <c r="F95" s="183"/>
      <c r="G95" s="184"/>
      <c r="M95" s="180" t="s">
        <v>205</v>
      </c>
      <c r="O95" s="170"/>
    </row>
    <row r="96" spans="1:104" x14ac:dyDescent="0.2">
      <c r="A96" s="171">
        <v>36</v>
      </c>
      <c r="B96" s="172" t="s">
        <v>206</v>
      </c>
      <c r="C96" s="173" t="s">
        <v>207</v>
      </c>
      <c r="D96" s="174" t="s">
        <v>92</v>
      </c>
      <c r="E96" s="175">
        <v>123.62</v>
      </c>
      <c r="F96" s="175">
        <v>0</v>
      </c>
      <c r="G96" s="176">
        <f>E96*F96</f>
        <v>0</v>
      </c>
      <c r="O96" s="170">
        <v>2</v>
      </c>
      <c r="AA96" s="146">
        <v>1</v>
      </c>
      <c r="AB96" s="146">
        <v>1</v>
      </c>
      <c r="AC96" s="146">
        <v>1</v>
      </c>
      <c r="AZ96" s="146">
        <v>1</v>
      </c>
      <c r="BA96" s="146">
        <f>IF(AZ96=1,G96,0)</f>
        <v>0</v>
      </c>
      <c r="BB96" s="146">
        <f>IF(AZ96=2,G96,0)</f>
        <v>0</v>
      </c>
      <c r="BC96" s="146">
        <f>IF(AZ96=3,G96,0)</f>
        <v>0</v>
      </c>
      <c r="BD96" s="146">
        <f>IF(AZ96=4,G96,0)</f>
        <v>0</v>
      </c>
      <c r="BE96" s="146">
        <f>IF(AZ96=5,G96,0)</f>
        <v>0</v>
      </c>
      <c r="CA96" s="177">
        <v>1</v>
      </c>
      <c r="CB96" s="177">
        <v>1</v>
      </c>
      <c r="CZ96" s="146">
        <v>0</v>
      </c>
    </row>
    <row r="97" spans="1:104" x14ac:dyDescent="0.2">
      <c r="A97" s="185"/>
      <c r="B97" s="186" t="s">
        <v>74</v>
      </c>
      <c r="C97" s="187" t="str">
        <f>CONCATENATE(B90," ",C90)</f>
        <v>97 Prorážení otvorů</v>
      </c>
      <c r="D97" s="188"/>
      <c r="E97" s="189"/>
      <c r="F97" s="190"/>
      <c r="G97" s="191">
        <f>SUM(G90:G96)</f>
        <v>0</v>
      </c>
      <c r="O97" s="170">
        <v>4</v>
      </c>
      <c r="BA97" s="192">
        <f>SUM(BA90:BA96)</f>
        <v>0</v>
      </c>
      <c r="BB97" s="192">
        <f>SUM(BB90:BB96)</f>
        <v>0</v>
      </c>
      <c r="BC97" s="192">
        <f>SUM(BC90:BC96)</f>
        <v>0</v>
      </c>
      <c r="BD97" s="192">
        <f>SUM(BD90:BD96)</f>
        <v>0</v>
      </c>
      <c r="BE97" s="192">
        <f>SUM(BE90:BE96)</f>
        <v>0</v>
      </c>
    </row>
    <row r="98" spans="1:104" x14ac:dyDescent="0.2">
      <c r="A98" s="163" t="s">
        <v>72</v>
      </c>
      <c r="B98" s="164" t="s">
        <v>208</v>
      </c>
      <c r="C98" s="165" t="s">
        <v>209</v>
      </c>
      <c r="D98" s="166"/>
      <c r="E98" s="167"/>
      <c r="F98" s="167"/>
      <c r="G98" s="168"/>
      <c r="H98" s="169"/>
      <c r="I98" s="169"/>
      <c r="O98" s="170">
        <v>1</v>
      </c>
    </row>
    <row r="99" spans="1:104" x14ac:dyDescent="0.2">
      <c r="A99" s="171">
        <v>37</v>
      </c>
      <c r="B99" s="172" t="s">
        <v>210</v>
      </c>
      <c r="C99" s="173" t="s">
        <v>211</v>
      </c>
      <c r="D99" s="174" t="s">
        <v>103</v>
      </c>
      <c r="E99" s="175">
        <v>17.643527043999999</v>
      </c>
      <c r="F99" s="175">
        <v>0</v>
      </c>
      <c r="G99" s="176">
        <f>E99*F99</f>
        <v>0</v>
      </c>
      <c r="O99" s="170">
        <v>2</v>
      </c>
      <c r="AA99" s="146">
        <v>7</v>
      </c>
      <c r="AB99" s="146">
        <v>1</v>
      </c>
      <c r="AC99" s="146">
        <v>2</v>
      </c>
      <c r="AZ99" s="146">
        <v>1</v>
      </c>
      <c r="BA99" s="146">
        <f>IF(AZ99=1,G99,0)</f>
        <v>0</v>
      </c>
      <c r="BB99" s="146">
        <f>IF(AZ99=2,G99,0)</f>
        <v>0</v>
      </c>
      <c r="BC99" s="146">
        <f>IF(AZ99=3,G99,0)</f>
        <v>0</v>
      </c>
      <c r="BD99" s="146">
        <f>IF(AZ99=4,G99,0)</f>
        <v>0</v>
      </c>
      <c r="BE99" s="146">
        <f>IF(AZ99=5,G99,0)</f>
        <v>0</v>
      </c>
      <c r="CA99" s="177">
        <v>7</v>
      </c>
      <c r="CB99" s="177">
        <v>1</v>
      </c>
      <c r="CZ99" s="146">
        <v>0</v>
      </c>
    </row>
    <row r="100" spans="1:104" x14ac:dyDescent="0.2">
      <c r="A100" s="185"/>
      <c r="B100" s="186" t="s">
        <v>74</v>
      </c>
      <c r="C100" s="187" t="str">
        <f>CONCATENATE(B98," ",C98)</f>
        <v>99 Staveništní přesun hmot</v>
      </c>
      <c r="D100" s="188"/>
      <c r="E100" s="189"/>
      <c r="F100" s="190"/>
      <c r="G100" s="191">
        <f>SUM(G98:G99)</f>
        <v>0</v>
      </c>
      <c r="O100" s="170">
        <v>4</v>
      </c>
      <c r="BA100" s="192">
        <f>SUM(BA98:BA99)</f>
        <v>0</v>
      </c>
      <c r="BB100" s="192">
        <f>SUM(BB98:BB99)</f>
        <v>0</v>
      </c>
      <c r="BC100" s="192">
        <f>SUM(BC98:BC99)</f>
        <v>0</v>
      </c>
      <c r="BD100" s="192">
        <f>SUM(BD98:BD99)</f>
        <v>0</v>
      </c>
      <c r="BE100" s="192">
        <f>SUM(BE98:BE99)</f>
        <v>0</v>
      </c>
    </row>
    <row r="101" spans="1:104" x14ac:dyDescent="0.2">
      <c r="A101" s="163" t="s">
        <v>72</v>
      </c>
      <c r="B101" s="164" t="s">
        <v>212</v>
      </c>
      <c r="C101" s="165" t="s">
        <v>213</v>
      </c>
      <c r="D101" s="166"/>
      <c r="E101" s="167"/>
      <c r="F101" s="167"/>
      <c r="G101" s="168"/>
      <c r="H101" s="169"/>
      <c r="I101" s="169"/>
      <c r="O101" s="170">
        <v>1</v>
      </c>
    </row>
    <row r="102" spans="1:104" x14ac:dyDescent="0.2">
      <c r="A102" s="171">
        <v>38</v>
      </c>
      <c r="B102" s="172" t="s">
        <v>214</v>
      </c>
      <c r="C102" s="173" t="s">
        <v>215</v>
      </c>
      <c r="D102" s="174" t="s">
        <v>92</v>
      </c>
      <c r="E102" s="175">
        <v>10.37</v>
      </c>
      <c r="F102" s="175">
        <v>0</v>
      </c>
      <c r="G102" s="176">
        <f>E102*F102</f>
        <v>0</v>
      </c>
      <c r="O102" s="170">
        <v>2</v>
      </c>
      <c r="AA102" s="146">
        <v>1</v>
      </c>
      <c r="AB102" s="146">
        <v>7</v>
      </c>
      <c r="AC102" s="146">
        <v>7</v>
      </c>
      <c r="AZ102" s="146">
        <v>2</v>
      </c>
      <c r="BA102" s="146">
        <f>IF(AZ102=1,G102,0)</f>
        <v>0</v>
      </c>
      <c r="BB102" s="146">
        <f>IF(AZ102=2,G102,0)</f>
        <v>0</v>
      </c>
      <c r="BC102" s="146">
        <f>IF(AZ102=3,G102,0)</f>
        <v>0</v>
      </c>
      <c r="BD102" s="146">
        <f>IF(AZ102=4,G102,0)</f>
        <v>0</v>
      </c>
      <c r="BE102" s="146">
        <f>IF(AZ102=5,G102,0)</f>
        <v>0</v>
      </c>
      <c r="CA102" s="177">
        <v>1</v>
      </c>
      <c r="CB102" s="177">
        <v>7</v>
      </c>
      <c r="CZ102" s="146">
        <v>5.2999999999999998E-4</v>
      </c>
    </row>
    <row r="103" spans="1:104" x14ac:dyDescent="0.2">
      <c r="A103" s="171">
        <v>39</v>
      </c>
      <c r="B103" s="172" t="s">
        <v>216</v>
      </c>
      <c r="C103" s="173" t="s">
        <v>217</v>
      </c>
      <c r="D103" s="174" t="s">
        <v>92</v>
      </c>
      <c r="E103" s="175">
        <v>10.37</v>
      </c>
      <c r="F103" s="175">
        <v>0</v>
      </c>
      <c r="G103" s="176">
        <f>E103*F103</f>
        <v>0</v>
      </c>
      <c r="O103" s="170">
        <v>2</v>
      </c>
      <c r="AA103" s="146">
        <v>1</v>
      </c>
      <c r="AB103" s="146">
        <v>7</v>
      </c>
      <c r="AC103" s="146">
        <v>7</v>
      </c>
      <c r="AZ103" s="146">
        <v>2</v>
      </c>
      <c r="BA103" s="146">
        <f>IF(AZ103=1,G103,0)</f>
        <v>0</v>
      </c>
      <c r="BB103" s="146">
        <f>IF(AZ103=2,G103,0)</f>
        <v>0</v>
      </c>
      <c r="BC103" s="146">
        <f>IF(AZ103=3,G103,0)</f>
        <v>0</v>
      </c>
      <c r="BD103" s="146">
        <f>IF(AZ103=4,G103,0)</f>
        <v>0</v>
      </c>
      <c r="BE103" s="146">
        <f>IF(AZ103=5,G103,0)</f>
        <v>0</v>
      </c>
      <c r="CA103" s="177">
        <v>1</v>
      </c>
      <c r="CB103" s="177">
        <v>7</v>
      </c>
      <c r="CZ103" s="146">
        <v>2.3000000000000001E-4</v>
      </c>
    </row>
    <row r="104" spans="1:104" x14ac:dyDescent="0.2">
      <c r="A104" s="178"/>
      <c r="B104" s="181"/>
      <c r="C104" s="227" t="s">
        <v>218</v>
      </c>
      <c r="D104" s="228"/>
      <c r="E104" s="182">
        <v>10.37</v>
      </c>
      <c r="F104" s="183"/>
      <c r="G104" s="184"/>
      <c r="M104" s="180" t="s">
        <v>218</v>
      </c>
      <c r="O104" s="170"/>
    </row>
    <row r="105" spans="1:104" ht="22.5" x14ac:dyDescent="0.2">
      <c r="A105" s="171">
        <v>40</v>
      </c>
      <c r="B105" s="172" t="s">
        <v>219</v>
      </c>
      <c r="C105" s="173" t="s">
        <v>220</v>
      </c>
      <c r="D105" s="174" t="s">
        <v>92</v>
      </c>
      <c r="E105" s="175">
        <v>10.37</v>
      </c>
      <c r="F105" s="175">
        <v>0</v>
      </c>
      <c r="G105" s="176">
        <f>E105*F105</f>
        <v>0</v>
      </c>
      <c r="O105" s="170">
        <v>2</v>
      </c>
      <c r="AA105" s="146">
        <v>1</v>
      </c>
      <c r="AB105" s="146">
        <v>7</v>
      </c>
      <c r="AC105" s="146">
        <v>7</v>
      </c>
      <c r="AZ105" s="146">
        <v>2</v>
      </c>
      <c r="BA105" s="146">
        <f>IF(AZ105=1,G105,0)</f>
        <v>0</v>
      </c>
      <c r="BB105" s="146">
        <f>IF(AZ105=2,G105,0)</f>
        <v>0</v>
      </c>
      <c r="BC105" s="146">
        <f>IF(AZ105=3,G105,0)</f>
        <v>0</v>
      </c>
      <c r="BD105" s="146">
        <f>IF(AZ105=4,G105,0)</f>
        <v>0</v>
      </c>
      <c r="BE105" s="146">
        <f>IF(AZ105=5,G105,0)</f>
        <v>0</v>
      </c>
      <c r="CA105" s="177">
        <v>1</v>
      </c>
      <c r="CB105" s="177">
        <v>7</v>
      </c>
      <c r="CZ105" s="146">
        <v>1.4999999999999999E-4</v>
      </c>
    </row>
    <row r="106" spans="1:104" x14ac:dyDescent="0.2">
      <c r="A106" s="178"/>
      <c r="B106" s="181"/>
      <c r="C106" s="227" t="s">
        <v>218</v>
      </c>
      <c r="D106" s="228"/>
      <c r="E106" s="182">
        <v>10.37</v>
      </c>
      <c r="F106" s="183"/>
      <c r="G106" s="184"/>
      <c r="M106" s="180" t="s">
        <v>218</v>
      </c>
      <c r="O106" s="170"/>
    </row>
    <row r="107" spans="1:104" x14ac:dyDescent="0.2">
      <c r="A107" s="171">
        <v>41</v>
      </c>
      <c r="B107" s="172" t="s">
        <v>221</v>
      </c>
      <c r="C107" s="173" t="s">
        <v>222</v>
      </c>
      <c r="D107" s="174" t="s">
        <v>92</v>
      </c>
      <c r="E107" s="175">
        <v>20.784500000000001</v>
      </c>
      <c r="F107" s="175">
        <v>0</v>
      </c>
      <c r="G107" s="176">
        <f>E107*F107</f>
        <v>0</v>
      </c>
      <c r="O107" s="170">
        <v>2</v>
      </c>
      <c r="AA107" s="146">
        <v>1</v>
      </c>
      <c r="AB107" s="146">
        <v>7</v>
      </c>
      <c r="AC107" s="146">
        <v>7</v>
      </c>
      <c r="AZ107" s="146">
        <v>2</v>
      </c>
      <c r="BA107" s="146">
        <f>IF(AZ107=1,G107,0)</f>
        <v>0</v>
      </c>
      <c r="BB107" s="146">
        <f>IF(AZ107=2,G107,0)</f>
        <v>0</v>
      </c>
      <c r="BC107" s="146">
        <f>IF(AZ107=3,G107,0)</f>
        <v>0</v>
      </c>
      <c r="BD107" s="146">
        <f>IF(AZ107=4,G107,0)</f>
        <v>0</v>
      </c>
      <c r="BE107" s="146">
        <f>IF(AZ107=5,G107,0)</f>
        <v>0</v>
      </c>
      <c r="CA107" s="177">
        <v>1</v>
      </c>
      <c r="CB107" s="177">
        <v>7</v>
      </c>
      <c r="CZ107" s="146">
        <v>1.0000000000000001E-5</v>
      </c>
    </row>
    <row r="108" spans="1:104" x14ac:dyDescent="0.2">
      <c r="A108" s="178"/>
      <c r="B108" s="181"/>
      <c r="C108" s="227" t="s">
        <v>223</v>
      </c>
      <c r="D108" s="228"/>
      <c r="E108" s="182">
        <v>11.407</v>
      </c>
      <c r="F108" s="183"/>
      <c r="G108" s="184"/>
      <c r="M108" s="180" t="s">
        <v>223</v>
      </c>
      <c r="O108" s="170"/>
    </row>
    <row r="109" spans="1:104" x14ac:dyDescent="0.2">
      <c r="A109" s="178"/>
      <c r="B109" s="181"/>
      <c r="C109" s="227" t="s">
        <v>224</v>
      </c>
      <c r="D109" s="228"/>
      <c r="E109" s="182">
        <v>9.3774999999999995</v>
      </c>
      <c r="F109" s="183"/>
      <c r="G109" s="184"/>
      <c r="M109" s="180" t="s">
        <v>224</v>
      </c>
      <c r="O109" s="170"/>
    </row>
    <row r="110" spans="1:104" x14ac:dyDescent="0.2">
      <c r="A110" s="171">
        <v>42</v>
      </c>
      <c r="B110" s="172" t="s">
        <v>225</v>
      </c>
      <c r="C110" s="173" t="s">
        <v>226</v>
      </c>
      <c r="D110" s="174" t="s">
        <v>92</v>
      </c>
      <c r="E110" s="175">
        <v>10.577400000000001</v>
      </c>
      <c r="F110" s="175">
        <v>0</v>
      </c>
      <c r="G110" s="176">
        <f>E110*F110</f>
        <v>0</v>
      </c>
      <c r="O110" s="170">
        <v>2</v>
      </c>
      <c r="AA110" s="146">
        <v>3</v>
      </c>
      <c r="AB110" s="146">
        <v>7</v>
      </c>
      <c r="AC110" s="146" t="s">
        <v>225</v>
      </c>
      <c r="AZ110" s="146">
        <v>2</v>
      </c>
      <c r="BA110" s="146">
        <f>IF(AZ110=1,G110,0)</f>
        <v>0</v>
      </c>
      <c r="BB110" s="146">
        <f>IF(AZ110=2,G110,0)</f>
        <v>0</v>
      </c>
      <c r="BC110" s="146">
        <f>IF(AZ110=3,G110,0)</f>
        <v>0</v>
      </c>
      <c r="BD110" s="146">
        <f>IF(AZ110=4,G110,0)</f>
        <v>0</v>
      </c>
      <c r="BE110" s="146">
        <f>IF(AZ110=5,G110,0)</f>
        <v>0</v>
      </c>
      <c r="CA110" s="177">
        <v>3</v>
      </c>
      <c r="CB110" s="177">
        <v>7</v>
      </c>
      <c r="CZ110" s="146">
        <v>1.1999999999999999E-3</v>
      </c>
    </row>
    <row r="111" spans="1:104" x14ac:dyDescent="0.2">
      <c r="A111" s="178"/>
      <c r="B111" s="181"/>
      <c r="C111" s="227" t="s">
        <v>227</v>
      </c>
      <c r="D111" s="228"/>
      <c r="E111" s="182">
        <v>10.577400000000001</v>
      </c>
      <c r="F111" s="183"/>
      <c r="G111" s="184"/>
      <c r="M111" s="180" t="s">
        <v>227</v>
      </c>
      <c r="O111" s="170"/>
    </row>
    <row r="112" spans="1:104" x14ac:dyDescent="0.2">
      <c r="A112" s="171">
        <v>43</v>
      </c>
      <c r="B112" s="172" t="s">
        <v>228</v>
      </c>
      <c r="C112" s="173" t="s">
        <v>229</v>
      </c>
      <c r="D112" s="174" t="s">
        <v>92</v>
      </c>
      <c r="E112" s="175">
        <v>10.577400000000001</v>
      </c>
      <c r="F112" s="175">
        <v>0</v>
      </c>
      <c r="G112" s="176">
        <f>E112*F112</f>
        <v>0</v>
      </c>
      <c r="O112" s="170">
        <v>2</v>
      </c>
      <c r="AA112" s="146">
        <v>3</v>
      </c>
      <c r="AB112" s="146">
        <v>7</v>
      </c>
      <c r="AC112" s="146" t="s">
        <v>228</v>
      </c>
      <c r="AZ112" s="146">
        <v>2</v>
      </c>
      <c r="BA112" s="146">
        <f>IF(AZ112=1,G112,0)</f>
        <v>0</v>
      </c>
      <c r="BB112" s="146">
        <f>IF(AZ112=2,G112,0)</f>
        <v>0</v>
      </c>
      <c r="BC112" s="146">
        <f>IF(AZ112=3,G112,0)</f>
        <v>0</v>
      </c>
      <c r="BD112" s="146">
        <f>IF(AZ112=4,G112,0)</f>
        <v>0</v>
      </c>
      <c r="BE112" s="146">
        <f>IF(AZ112=5,G112,0)</f>
        <v>0</v>
      </c>
      <c r="CA112" s="177">
        <v>3</v>
      </c>
      <c r="CB112" s="177">
        <v>7</v>
      </c>
      <c r="CZ112" s="146">
        <v>4.7999999999999996E-3</v>
      </c>
    </row>
    <row r="113" spans="1:104" x14ac:dyDescent="0.2">
      <c r="A113" s="178"/>
      <c r="B113" s="181"/>
      <c r="C113" s="227" t="s">
        <v>227</v>
      </c>
      <c r="D113" s="228"/>
      <c r="E113" s="182">
        <v>10.577400000000001</v>
      </c>
      <c r="F113" s="183"/>
      <c r="G113" s="184"/>
      <c r="M113" s="180" t="s">
        <v>227</v>
      </c>
      <c r="O113" s="170"/>
    </row>
    <row r="114" spans="1:104" x14ac:dyDescent="0.2">
      <c r="A114" s="171">
        <v>44</v>
      </c>
      <c r="B114" s="172" t="s">
        <v>230</v>
      </c>
      <c r="C114" s="173" t="s">
        <v>231</v>
      </c>
      <c r="D114" s="174" t="s">
        <v>61</v>
      </c>
      <c r="E114" s="175"/>
      <c r="F114" s="175">
        <v>0</v>
      </c>
      <c r="G114" s="176">
        <f>E114*F114</f>
        <v>0</v>
      </c>
      <c r="O114" s="170">
        <v>2</v>
      </c>
      <c r="AA114" s="146">
        <v>7</v>
      </c>
      <c r="AB114" s="146">
        <v>1002</v>
      </c>
      <c r="AC114" s="146">
        <v>5</v>
      </c>
      <c r="AZ114" s="146">
        <v>2</v>
      </c>
      <c r="BA114" s="146">
        <f>IF(AZ114=1,G114,0)</f>
        <v>0</v>
      </c>
      <c r="BB114" s="146">
        <f>IF(AZ114=2,G114,0)</f>
        <v>0</v>
      </c>
      <c r="BC114" s="146">
        <f>IF(AZ114=3,G114,0)</f>
        <v>0</v>
      </c>
      <c r="BD114" s="146">
        <f>IF(AZ114=4,G114,0)</f>
        <v>0</v>
      </c>
      <c r="BE114" s="146">
        <f>IF(AZ114=5,G114,0)</f>
        <v>0</v>
      </c>
      <c r="CA114" s="177">
        <v>7</v>
      </c>
      <c r="CB114" s="177">
        <v>1002</v>
      </c>
      <c r="CZ114" s="146">
        <v>0</v>
      </c>
    </row>
    <row r="115" spans="1:104" x14ac:dyDescent="0.2">
      <c r="A115" s="185"/>
      <c r="B115" s="186" t="s">
        <v>74</v>
      </c>
      <c r="C115" s="187" t="str">
        <f>CONCATENATE(B101," ",C101)</f>
        <v>713 Izolace tepelné</v>
      </c>
      <c r="D115" s="188"/>
      <c r="E115" s="189"/>
      <c r="F115" s="190"/>
      <c r="G115" s="191">
        <f>SUM(G101:G114)</f>
        <v>0</v>
      </c>
      <c r="O115" s="170">
        <v>4</v>
      </c>
      <c r="BA115" s="192">
        <f>SUM(BA101:BA114)</f>
        <v>0</v>
      </c>
      <c r="BB115" s="192">
        <f>SUM(BB101:BB114)</f>
        <v>0</v>
      </c>
      <c r="BC115" s="192">
        <f>SUM(BC101:BC114)</f>
        <v>0</v>
      </c>
      <c r="BD115" s="192">
        <f>SUM(BD101:BD114)</f>
        <v>0</v>
      </c>
      <c r="BE115" s="192">
        <f>SUM(BE101:BE114)</f>
        <v>0</v>
      </c>
    </row>
    <row r="116" spans="1:104" x14ac:dyDescent="0.2">
      <c r="A116" s="163" t="s">
        <v>72</v>
      </c>
      <c r="B116" s="164" t="s">
        <v>232</v>
      </c>
      <c r="C116" s="165" t="s">
        <v>233</v>
      </c>
      <c r="D116" s="166"/>
      <c r="E116" s="167"/>
      <c r="F116" s="167"/>
      <c r="G116" s="168"/>
      <c r="H116" s="169"/>
      <c r="I116" s="169"/>
      <c r="O116" s="170">
        <v>1</v>
      </c>
    </row>
    <row r="117" spans="1:104" ht="22.5" x14ac:dyDescent="0.2">
      <c r="A117" s="171">
        <v>45</v>
      </c>
      <c r="B117" s="172" t="s">
        <v>234</v>
      </c>
      <c r="C117" s="173" t="s">
        <v>235</v>
      </c>
      <c r="D117" s="174" t="s">
        <v>92</v>
      </c>
      <c r="E117" s="175">
        <v>10.37</v>
      </c>
      <c r="F117" s="175">
        <v>0</v>
      </c>
      <c r="G117" s="176">
        <f>E117*F117</f>
        <v>0</v>
      </c>
      <c r="O117" s="170">
        <v>2</v>
      </c>
      <c r="AA117" s="146">
        <v>2</v>
      </c>
      <c r="AB117" s="146">
        <v>7</v>
      </c>
      <c r="AC117" s="146">
        <v>7</v>
      </c>
      <c r="AZ117" s="146">
        <v>2</v>
      </c>
      <c r="BA117" s="146">
        <f>IF(AZ117=1,G117,0)</f>
        <v>0</v>
      </c>
      <c r="BB117" s="146">
        <f>IF(AZ117=2,G117,0)</f>
        <v>0</v>
      </c>
      <c r="BC117" s="146">
        <f>IF(AZ117=3,G117,0)</f>
        <v>0</v>
      </c>
      <c r="BD117" s="146">
        <f>IF(AZ117=4,G117,0)</f>
        <v>0</v>
      </c>
      <c r="BE117" s="146">
        <f>IF(AZ117=5,G117,0)</f>
        <v>0</v>
      </c>
      <c r="CA117" s="177">
        <v>2</v>
      </c>
      <c r="CB117" s="177">
        <v>7</v>
      </c>
      <c r="CZ117" s="146">
        <v>2.7E-4</v>
      </c>
    </row>
    <row r="118" spans="1:104" ht="22.5" x14ac:dyDescent="0.2">
      <c r="A118" s="171">
        <v>46</v>
      </c>
      <c r="B118" s="172" t="s">
        <v>236</v>
      </c>
      <c r="C118" s="173" t="s">
        <v>237</v>
      </c>
      <c r="D118" s="174" t="s">
        <v>115</v>
      </c>
      <c r="E118" s="175">
        <v>16</v>
      </c>
      <c r="F118" s="175">
        <v>0</v>
      </c>
      <c r="G118" s="176">
        <f>E118*F118</f>
        <v>0</v>
      </c>
      <c r="O118" s="170">
        <v>2</v>
      </c>
      <c r="AA118" s="146">
        <v>2</v>
      </c>
      <c r="AB118" s="146">
        <v>7</v>
      </c>
      <c r="AC118" s="146">
        <v>7</v>
      </c>
      <c r="AZ118" s="146">
        <v>2</v>
      </c>
      <c r="BA118" s="146">
        <f>IF(AZ118=1,G118,0)</f>
        <v>0</v>
      </c>
      <c r="BB118" s="146">
        <f>IF(AZ118=2,G118,0)</f>
        <v>0</v>
      </c>
      <c r="BC118" s="146">
        <f>IF(AZ118=3,G118,0)</f>
        <v>0</v>
      </c>
      <c r="BD118" s="146">
        <f>IF(AZ118=4,G118,0)</f>
        <v>0</v>
      </c>
      <c r="BE118" s="146">
        <f>IF(AZ118=5,G118,0)</f>
        <v>0</v>
      </c>
      <c r="CA118" s="177">
        <v>2</v>
      </c>
      <c r="CB118" s="177">
        <v>7</v>
      </c>
      <c r="CZ118" s="146">
        <v>1.149E-2</v>
      </c>
    </row>
    <row r="119" spans="1:104" x14ac:dyDescent="0.2">
      <c r="A119" s="178"/>
      <c r="B119" s="179"/>
      <c r="C119" s="229" t="s">
        <v>238</v>
      </c>
      <c r="D119" s="230"/>
      <c r="E119" s="230"/>
      <c r="F119" s="230"/>
      <c r="G119" s="231"/>
      <c r="L119" s="180" t="s">
        <v>238</v>
      </c>
      <c r="O119" s="170">
        <v>3</v>
      </c>
    </row>
    <row r="120" spans="1:104" x14ac:dyDescent="0.2">
      <c r="A120" s="178"/>
      <c r="B120" s="181"/>
      <c r="C120" s="227" t="s">
        <v>239</v>
      </c>
      <c r="D120" s="228"/>
      <c r="E120" s="182">
        <v>16</v>
      </c>
      <c r="F120" s="183"/>
      <c r="G120" s="184"/>
      <c r="M120" s="180" t="s">
        <v>239</v>
      </c>
      <c r="O120" s="170"/>
    </row>
    <row r="121" spans="1:104" x14ac:dyDescent="0.2">
      <c r="A121" s="171">
        <v>47</v>
      </c>
      <c r="B121" s="172" t="s">
        <v>240</v>
      </c>
      <c r="C121" s="173" t="s">
        <v>241</v>
      </c>
      <c r="D121" s="174" t="s">
        <v>87</v>
      </c>
      <c r="E121" s="175">
        <v>0.1188</v>
      </c>
      <c r="F121" s="175">
        <v>0</v>
      </c>
      <c r="G121" s="176">
        <f>E121*F121</f>
        <v>0</v>
      </c>
      <c r="O121" s="170">
        <v>2</v>
      </c>
      <c r="AA121" s="146">
        <v>3</v>
      </c>
      <c r="AB121" s="146">
        <v>7</v>
      </c>
      <c r="AC121" s="146">
        <v>60517102</v>
      </c>
      <c r="AZ121" s="146">
        <v>2</v>
      </c>
      <c r="BA121" s="146">
        <f>IF(AZ121=1,G121,0)</f>
        <v>0</v>
      </c>
      <c r="BB121" s="146">
        <f>IF(AZ121=2,G121,0)</f>
        <v>0</v>
      </c>
      <c r="BC121" s="146">
        <f>IF(AZ121=3,G121,0)</f>
        <v>0</v>
      </c>
      <c r="BD121" s="146">
        <f>IF(AZ121=4,G121,0)</f>
        <v>0</v>
      </c>
      <c r="BE121" s="146">
        <f>IF(AZ121=5,G121,0)</f>
        <v>0</v>
      </c>
      <c r="CA121" s="177">
        <v>3</v>
      </c>
      <c r="CB121" s="177">
        <v>7</v>
      </c>
      <c r="CZ121" s="146">
        <v>0.55000000000000004</v>
      </c>
    </row>
    <row r="122" spans="1:104" x14ac:dyDescent="0.2">
      <c r="A122" s="178"/>
      <c r="B122" s="181"/>
      <c r="C122" s="227" t="s">
        <v>242</v>
      </c>
      <c r="D122" s="228"/>
      <c r="E122" s="182">
        <v>0.1188</v>
      </c>
      <c r="F122" s="183"/>
      <c r="G122" s="184"/>
      <c r="M122" s="180" t="s">
        <v>242</v>
      </c>
      <c r="O122" s="170"/>
    </row>
    <row r="123" spans="1:104" x14ac:dyDescent="0.2">
      <c r="A123" s="171">
        <v>48</v>
      </c>
      <c r="B123" s="172" t="s">
        <v>243</v>
      </c>
      <c r="C123" s="173" t="s">
        <v>244</v>
      </c>
      <c r="D123" s="174" t="s">
        <v>61</v>
      </c>
      <c r="E123" s="175"/>
      <c r="F123" s="175">
        <v>0</v>
      </c>
      <c r="G123" s="176">
        <f>E123*F123</f>
        <v>0</v>
      </c>
      <c r="O123" s="170">
        <v>2</v>
      </c>
      <c r="AA123" s="146">
        <v>7</v>
      </c>
      <c r="AB123" s="146">
        <v>1002</v>
      </c>
      <c r="AC123" s="146">
        <v>5</v>
      </c>
      <c r="AZ123" s="146">
        <v>2</v>
      </c>
      <c r="BA123" s="146">
        <f>IF(AZ123=1,G123,0)</f>
        <v>0</v>
      </c>
      <c r="BB123" s="146">
        <f>IF(AZ123=2,G123,0)</f>
        <v>0</v>
      </c>
      <c r="BC123" s="146">
        <f>IF(AZ123=3,G123,0)</f>
        <v>0</v>
      </c>
      <c r="BD123" s="146">
        <f>IF(AZ123=4,G123,0)</f>
        <v>0</v>
      </c>
      <c r="BE123" s="146">
        <f>IF(AZ123=5,G123,0)</f>
        <v>0</v>
      </c>
      <c r="CA123" s="177">
        <v>7</v>
      </c>
      <c r="CB123" s="177">
        <v>1002</v>
      </c>
      <c r="CZ123" s="146">
        <v>0</v>
      </c>
    </row>
    <row r="124" spans="1:104" x14ac:dyDescent="0.2">
      <c r="A124" s="185"/>
      <c r="B124" s="186" t="s">
        <v>74</v>
      </c>
      <c r="C124" s="187" t="str">
        <f>CONCATENATE(B116," ",C116)</f>
        <v>762 Konstrukce tesařské</v>
      </c>
      <c r="D124" s="188"/>
      <c r="E124" s="189"/>
      <c r="F124" s="190"/>
      <c r="G124" s="191">
        <f>SUM(G116:G123)</f>
        <v>0</v>
      </c>
      <c r="O124" s="170">
        <v>4</v>
      </c>
      <c r="BA124" s="192">
        <f>SUM(BA116:BA123)</f>
        <v>0</v>
      </c>
      <c r="BB124" s="192">
        <f>SUM(BB116:BB123)</f>
        <v>0</v>
      </c>
      <c r="BC124" s="192">
        <f>SUM(BC116:BC123)</f>
        <v>0</v>
      </c>
      <c r="BD124" s="192">
        <f>SUM(BD116:BD123)</f>
        <v>0</v>
      </c>
      <c r="BE124" s="192">
        <f>SUM(BE116:BE123)</f>
        <v>0</v>
      </c>
    </row>
    <row r="125" spans="1:104" x14ac:dyDescent="0.2">
      <c r="A125" s="163" t="s">
        <v>72</v>
      </c>
      <c r="B125" s="164" t="s">
        <v>245</v>
      </c>
      <c r="C125" s="165" t="s">
        <v>246</v>
      </c>
      <c r="D125" s="166"/>
      <c r="E125" s="167"/>
      <c r="F125" s="167"/>
      <c r="G125" s="168"/>
      <c r="H125" s="169"/>
      <c r="I125" s="169"/>
      <c r="O125" s="170">
        <v>1</v>
      </c>
    </row>
    <row r="126" spans="1:104" x14ac:dyDescent="0.2">
      <c r="A126" s="171">
        <v>49</v>
      </c>
      <c r="B126" s="172" t="s">
        <v>247</v>
      </c>
      <c r="C126" s="173" t="s">
        <v>248</v>
      </c>
      <c r="D126" s="174" t="s">
        <v>107</v>
      </c>
      <c r="E126" s="175">
        <v>1</v>
      </c>
      <c r="F126" s="175">
        <v>0</v>
      </c>
      <c r="G126" s="176">
        <f>E126*F126</f>
        <v>0</v>
      </c>
      <c r="O126" s="170">
        <v>2</v>
      </c>
      <c r="AA126" s="146">
        <v>1</v>
      </c>
      <c r="AB126" s="146">
        <v>7</v>
      </c>
      <c r="AC126" s="146">
        <v>7</v>
      </c>
      <c r="AZ126" s="146">
        <v>2</v>
      </c>
      <c r="BA126" s="146">
        <f>IF(AZ126=1,G126,0)</f>
        <v>0</v>
      </c>
      <c r="BB126" s="146">
        <f>IF(AZ126=2,G126,0)</f>
        <v>0</v>
      </c>
      <c r="BC126" s="146">
        <f>IF(AZ126=3,G126,0)</f>
        <v>0</v>
      </c>
      <c r="BD126" s="146">
        <f>IF(AZ126=4,G126,0)</f>
        <v>0</v>
      </c>
      <c r="BE126" s="146">
        <f>IF(AZ126=5,G126,0)</f>
        <v>0</v>
      </c>
      <c r="CA126" s="177">
        <v>1</v>
      </c>
      <c r="CB126" s="177">
        <v>7</v>
      </c>
      <c r="CZ126" s="146">
        <v>0</v>
      </c>
    </row>
    <row r="127" spans="1:104" x14ac:dyDescent="0.2">
      <c r="A127" s="171">
        <v>50</v>
      </c>
      <c r="B127" s="172" t="s">
        <v>249</v>
      </c>
      <c r="C127" s="173" t="s">
        <v>250</v>
      </c>
      <c r="D127" s="174" t="s">
        <v>107</v>
      </c>
      <c r="E127" s="175">
        <v>2</v>
      </c>
      <c r="F127" s="175">
        <v>0</v>
      </c>
      <c r="G127" s="176">
        <f>E127*F127</f>
        <v>0</v>
      </c>
      <c r="O127" s="170">
        <v>2</v>
      </c>
      <c r="AA127" s="146">
        <v>1</v>
      </c>
      <c r="AB127" s="146">
        <v>7</v>
      </c>
      <c r="AC127" s="146">
        <v>7</v>
      </c>
      <c r="AZ127" s="146">
        <v>2</v>
      </c>
      <c r="BA127" s="146">
        <f>IF(AZ127=1,G127,0)</f>
        <v>0</v>
      </c>
      <c r="BB127" s="146">
        <f>IF(AZ127=2,G127,0)</f>
        <v>0</v>
      </c>
      <c r="BC127" s="146">
        <f>IF(AZ127=3,G127,0)</f>
        <v>0</v>
      </c>
      <c r="BD127" s="146">
        <f>IF(AZ127=4,G127,0)</f>
        <v>0</v>
      </c>
      <c r="BE127" s="146">
        <f>IF(AZ127=5,G127,0)</f>
        <v>0</v>
      </c>
      <c r="CA127" s="177">
        <v>1</v>
      </c>
      <c r="CB127" s="177">
        <v>7</v>
      </c>
      <c r="CZ127" s="146">
        <v>0</v>
      </c>
    </row>
    <row r="128" spans="1:104" x14ac:dyDescent="0.2">
      <c r="A128" s="171">
        <v>51</v>
      </c>
      <c r="B128" s="172" t="s">
        <v>251</v>
      </c>
      <c r="C128" s="173" t="s">
        <v>252</v>
      </c>
      <c r="D128" s="174" t="s">
        <v>107</v>
      </c>
      <c r="E128" s="175">
        <v>2</v>
      </c>
      <c r="F128" s="175">
        <v>0</v>
      </c>
      <c r="G128" s="176">
        <f>E128*F128</f>
        <v>0</v>
      </c>
      <c r="O128" s="170">
        <v>2</v>
      </c>
      <c r="AA128" s="146">
        <v>1</v>
      </c>
      <c r="AB128" s="146">
        <v>7</v>
      </c>
      <c r="AC128" s="146">
        <v>7</v>
      </c>
      <c r="AZ128" s="146">
        <v>2</v>
      </c>
      <c r="BA128" s="146">
        <f>IF(AZ128=1,G128,0)</f>
        <v>0</v>
      </c>
      <c r="BB128" s="146">
        <f>IF(AZ128=2,G128,0)</f>
        <v>0</v>
      </c>
      <c r="BC128" s="146">
        <f>IF(AZ128=3,G128,0)</f>
        <v>0</v>
      </c>
      <c r="BD128" s="146">
        <f>IF(AZ128=4,G128,0)</f>
        <v>0</v>
      </c>
      <c r="BE128" s="146">
        <f>IF(AZ128=5,G128,0)</f>
        <v>0</v>
      </c>
      <c r="CA128" s="177">
        <v>1</v>
      </c>
      <c r="CB128" s="177">
        <v>7</v>
      </c>
      <c r="CZ128" s="146">
        <v>0</v>
      </c>
    </row>
    <row r="129" spans="1:104" ht="22.5" x14ac:dyDescent="0.2">
      <c r="A129" s="171">
        <v>52</v>
      </c>
      <c r="B129" s="172" t="s">
        <v>253</v>
      </c>
      <c r="C129" s="173" t="s">
        <v>254</v>
      </c>
      <c r="D129" s="174" t="s">
        <v>107</v>
      </c>
      <c r="E129" s="175">
        <v>1</v>
      </c>
      <c r="F129" s="175">
        <v>0</v>
      </c>
      <c r="G129" s="176">
        <f>E129*F129</f>
        <v>0</v>
      </c>
      <c r="O129" s="170">
        <v>2</v>
      </c>
      <c r="AA129" s="146">
        <v>3</v>
      </c>
      <c r="AB129" s="146">
        <v>7</v>
      </c>
      <c r="AC129" s="146" t="s">
        <v>253</v>
      </c>
      <c r="AZ129" s="146">
        <v>2</v>
      </c>
      <c r="BA129" s="146">
        <f>IF(AZ129=1,G129,0)</f>
        <v>0</v>
      </c>
      <c r="BB129" s="146">
        <f>IF(AZ129=2,G129,0)</f>
        <v>0</v>
      </c>
      <c r="BC129" s="146">
        <f>IF(AZ129=3,G129,0)</f>
        <v>0</v>
      </c>
      <c r="BD129" s="146">
        <f>IF(AZ129=4,G129,0)</f>
        <v>0</v>
      </c>
      <c r="BE129" s="146">
        <f>IF(AZ129=5,G129,0)</f>
        <v>0</v>
      </c>
      <c r="CA129" s="177">
        <v>3</v>
      </c>
      <c r="CB129" s="177">
        <v>7</v>
      </c>
      <c r="CZ129" s="146">
        <v>2.5000000000000001E-2</v>
      </c>
    </row>
    <row r="130" spans="1:104" ht="33.75" x14ac:dyDescent="0.2">
      <c r="A130" s="178"/>
      <c r="B130" s="179"/>
      <c r="C130" s="229" t="s">
        <v>255</v>
      </c>
      <c r="D130" s="230"/>
      <c r="E130" s="230"/>
      <c r="F130" s="230"/>
      <c r="G130" s="231"/>
      <c r="L130" s="180" t="s">
        <v>255</v>
      </c>
      <c r="O130" s="170">
        <v>3</v>
      </c>
    </row>
    <row r="131" spans="1:104" ht="22.5" x14ac:dyDescent="0.2">
      <c r="A131" s="171">
        <v>53</v>
      </c>
      <c r="B131" s="172" t="s">
        <v>256</v>
      </c>
      <c r="C131" s="173" t="s">
        <v>257</v>
      </c>
      <c r="D131" s="174" t="s">
        <v>107</v>
      </c>
      <c r="E131" s="175">
        <v>1</v>
      </c>
      <c r="F131" s="175">
        <v>0</v>
      </c>
      <c r="G131" s="176">
        <f>E131*F131</f>
        <v>0</v>
      </c>
      <c r="O131" s="170">
        <v>2</v>
      </c>
      <c r="AA131" s="146">
        <v>3</v>
      </c>
      <c r="AB131" s="146">
        <v>7</v>
      </c>
      <c r="AC131" s="146" t="s">
        <v>256</v>
      </c>
      <c r="AZ131" s="146">
        <v>2</v>
      </c>
      <c r="BA131" s="146">
        <f>IF(AZ131=1,G131,0)</f>
        <v>0</v>
      </c>
      <c r="BB131" s="146">
        <f>IF(AZ131=2,G131,0)</f>
        <v>0</v>
      </c>
      <c r="BC131" s="146">
        <f>IF(AZ131=3,G131,0)</f>
        <v>0</v>
      </c>
      <c r="BD131" s="146">
        <f>IF(AZ131=4,G131,0)</f>
        <v>0</v>
      </c>
      <c r="BE131" s="146">
        <f>IF(AZ131=5,G131,0)</f>
        <v>0</v>
      </c>
      <c r="CA131" s="177">
        <v>3</v>
      </c>
      <c r="CB131" s="177">
        <v>7</v>
      </c>
      <c r="CZ131" s="146">
        <v>2.5000000000000001E-2</v>
      </c>
    </row>
    <row r="132" spans="1:104" ht="33.75" x14ac:dyDescent="0.2">
      <c r="A132" s="178"/>
      <c r="B132" s="179"/>
      <c r="C132" s="229" t="s">
        <v>255</v>
      </c>
      <c r="D132" s="230"/>
      <c r="E132" s="230"/>
      <c r="F132" s="230"/>
      <c r="G132" s="231"/>
      <c r="L132" s="180" t="s">
        <v>255</v>
      </c>
      <c r="O132" s="170">
        <v>3</v>
      </c>
    </row>
    <row r="133" spans="1:104" x14ac:dyDescent="0.2">
      <c r="A133" s="171">
        <v>54</v>
      </c>
      <c r="B133" s="172" t="s">
        <v>258</v>
      </c>
      <c r="C133" s="173" t="s">
        <v>259</v>
      </c>
      <c r="D133" s="174" t="s">
        <v>107</v>
      </c>
      <c r="E133" s="175">
        <v>1</v>
      </c>
      <c r="F133" s="175">
        <v>0</v>
      </c>
      <c r="G133" s="176">
        <f>E133*F133</f>
        <v>0</v>
      </c>
      <c r="O133" s="170">
        <v>2</v>
      </c>
      <c r="AA133" s="146">
        <v>3</v>
      </c>
      <c r="AB133" s="146">
        <v>7</v>
      </c>
      <c r="AC133" s="146">
        <v>61168803</v>
      </c>
      <c r="AZ133" s="146">
        <v>2</v>
      </c>
      <c r="BA133" s="146">
        <f>IF(AZ133=1,G133,0)</f>
        <v>0</v>
      </c>
      <c r="BB133" s="146">
        <f>IF(AZ133=2,G133,0)</f>
        <v>0</v>
      </c>
      <c r="BC133" s="146">
        <f>IF(AZ133=3,G133,0)</f>
        <v>0</v>
      </c>
      <c r="BD133" s="146">
        <f>IF(AZ133=4,G133,0)</f>
        <v>0</v>
      </c>
      <c r="BE133" s="146">
        <f>IF(AZ133=5,G133,0)</f>
        <v>0</v>
      </c>
      <c r="CA133" s="177">
        <v>3</v>
      </c>
      <c r="CB133" s="177">
        <v>7</v>
      </c>
      <c r="CZ133" s="146">
        <v>0.02</v>
      </c>
    </row>
    <row r="134" spans="1:104" x14ac:dyDescent="0.2">
      <c r="A134" s="171">
        <v>55</v>
      </c>
      <c r="B134" s="172" t="s">
        <v>260</v>
      </c>
      <c r="C134" s="173" t="s">
        <v>261</v>
      </c>
      <c r="D134" s="174" t="s">
        <v>61</v>
      </c>
      <c r="E134" s="175"/>
      <c r="F134" s="175">
        <v>0</v>
      </c>
      <c r="G134" s="176">
        <f>E134*F134</f>
        <v>0</v>
      </c>
      <c r="O134" s="170">
        <v>2</v>
      </c>
      <c r="AA134" s="146">
        <v>7</v>
      </c>
      <c r="AB134" s="146">
        <v>1002</v>
      </c>
      <c r="AC134" s="146">
        <v>5</v>
      </c>
      <c r="AZ134" s="146">
        <v>2</v>
      </c>
      <c r="BA134" s="146">
        <f>IF(AZ134=1,G134,0)</f>
        <v>0</v>
      </c>
      <c r="BB134" s="146">
        <f>IF(AZ134=2,G134,0)</f>
        <v>0</v>
      </c>
      <c r="BC134" s="146">
        <f>IF(AZ134=3,G134,0)</f>
        <v>0</v>
      </c>
      <c r="BD134" s="146">
        <f>IF(AZ134=4,G134,0)</f>
        <v>0</v>
      </c>
      <c r="BE134" s="146">
        <f>IF(AZ134=5,G134,0)</f>
        <v>0</v>
      </c>
      <c r="CA134" s="177">
        <v>7</v>
      </c>
      <c r="CB134" s="177">
        <v>1002</v>
      </c>
      <c r="CZ134" s="146">
        <v>0</v>
      </c>
    </row>
    <row r="135" spans="1:104" x14ac:dyDescent="0.2">
      <c r="A135" s="185"/>
      <c r="B135" s="186" t="s">
        <v>74</v>
      </c>
      <c r="C135" s="187" t="str">
        <f>CONCATENATE(B125," ",C125)</f>
        <v>766 Konstrukce truhlářské</v>
      </c>
      <c r="D135" s="188"/>
      <c r="E135" s="189"/>
      <c r="F135" s="190"/>
      <c r="G135" s="191">
        <f>SUM(G125:G134)</f>
        <v>0</v>
      </c>
      <c r="O135" s="170">
        <v>4</v>
      </c>
      <c r="BA135" s="192">
        <f>SUM(BA125:BA134)</f>
        <v>0</v>
      </c>
      <c r="BB135" s="192">
        <f>SUM(BB125:BB134)</f>
        <v>0</v>
      </c>
      <c r="BC135" s="192">
        <f>SUM(BC125:BC134)</f>
        <v>0</v>
      </c>
      <c r="BD135" s="192">
        <f>SUM(BD125:BD134)</f>
        <v>0</v>
      </c>
      <c r="BE135" s="192">
        <f>SUM(BE125:BE134)</f>
        <v>0</v>
      </c>
    </row>
    <row r="136" spans="1:104" x14ac:dyDescent="0.2">
      <c r="A136" s="163" t="s">
        <v>72</v>
      </c>
      <c r="B136" s="164" t="s">
        <v>262</v>
      </c>
      <c r="C136" s="165" t="s">
        <v>263</v>
      </c>
      <c r="D136" s="166"/>
      <c r="E136" s="167"/>
      <c r="F136" s="167"/>
      <c r="G136" s="168"/>
      <c r="H136" s="169"/>
      <c r="I136" s="169"/>
      <c r="O136" s="170">
        <v>1</v>
      </c>
    </row>
    <row r="137" spans="1:104" x14ac:dyDescent="0.2">
      <c r="A137" s="171">
        <v>56</v>
      </c>
      <c r="B137" s="172" t="s">
        <v>264</v>
      </c>
      <c r="C137" s="173" t="s">
        <v>265</v>
      </c>
      <c r="D137" s="174" t="s">
        <v>92</v>
      </c>
      <c r="E137" s="175">
        <v>39.700000000000003</v>
      </c>
      <c r="F137" s="175">
        <v>0</v>
      </c>
      <c r="G137" s="176">
        <f>E137*F137</f>
        <v>0</v>
      </c>
      <c r="O137" s="170">
        <v>2</v>
      </c>
      <c r="AA137" s="146">
        <v>1</v>
      </c>
      <c r="AB137" s="146">
        <v>7</v>
      </c>
      <c r="AC137" s="146">
        <v>7</v>
      </c>
      <c r="AZ137" s="146">
        <v>2</v>
      </c>
      <c r="BA137" s="146">
        <f>IF(AZ137=1,G137,0)</f>
        <v>0</v>
      </c>
      <c r="BB137" s="146">
        <f>IF(AZ137=2,G137,0)</f>
        <v>0</v>
      </c>
      <c r="BC137" s="146">
        <f>IF(AZ137=3,G137,0)</f>
        <v>0</v>
      </c>
      <c r="BD137" s="146">
        <f>IF(AZ137=4,G137,0)</f>
        <v>0</v>
      </c>
      <c r="BE137" s="146">
        <f>IF(AZ137=5,G137,0)</f>
        <v>0</v>
      </c>
      <c r="CA137" s="177">
        <v>1</v>
      </c>
      <c r="CB137" s="177">
        <v>7</v>
      </c>
      <c r="CZ137" s="146">
        <v>6.4700000000000001E-3</v>
      </c>
    </row>
    <row r="138" spans="1:104" x14ac:dyDescent="0.2">
      <c r="A138" s="178"/>
      <c r="B138" s="179"/>
      <c r="C138" s="229" t="s">
        <v>266</v>
      </c>
      <c r="D138" s="230"/>
      <c r="E138" s="230"/>
      <c r="F138" s="230"/>
      <c r="G138" s="231"/>
      <c r="L138" s="180" t="s">
        <v>266</v>
      </c>
      <c r="O138" s="170">
        <v>3</v>
      </c>
    </row>
    <row r="139" spans="1:104" x14ac:dyDescent="0.2">
      <c r="A139" s="178"/>
      <c r="B139" s="181"/>
      <c r="C139" s="227" t="s">
        <v>140</v>
      </c>
      <c r="D139" s="228"/>
      <c r="E139" s="182">
        <v>39.700000000000003</v>
      </c>
      <c r="F139" s="183"/>
      <c r="G139" s="184"/>
      <c r="M139" s="180" t="s">
        <v>140</v>
      </c>
      <c r="O139" s="170"/>
    </row>
    <row r="140" spans="1:104" x14ac:dyDescent="0.2">
      <c r="A140" s="171">
        <v>57</v>
      </c>
      <c r="B140" s="172" t="s">
        <v>267</v>
      </c>
      <c r="C140" s="173" t="s">
        <v>268</v>
      </c>
      <c r="D140" s="174" t="s">
        <v>107</v>
      </c>
      <c r="E140" s="175">
        <v>3</v>
      </c>
      <c r="F140" s="175">
        <v>0</v>
      </c>
      <c r="G140" s="176">
        <f>E140*F140</f>
        <v>0</v>
      </c>
      <c r="O140" s="170">
        <v>2</v>
      </c>
      <c r="AA140" s="146">
        <v>1</v>
      </c>
      <c r="AB140" s="146">
        <v>7</v>
      </c>
      <c r="AC140" s="146">
        <v>7</v>
      </c>
      <c r="AZ140" s="146">
        <v>2</v>
      </c>
      <c r="BA140" s="146">
        <f>IF(AZ140=1,G140,0)</f>
        <v>0</v>
      </c>
      <c r="BB140" s="146">
        <f>IF(AZ140=2,G140,0)</f>
        <v>0</v>
      </c>
      <c r="BC140" s="146">
        <f>IF(AZ140=3,G140,0)</f>
        <v>0</v>
      </c>
      <c r="BD140" s="146">
        <f>IF(AZ140=4,G140,0)</f>
        <v>0</v>
      </c>
      <c r="BE140" s="146">
        <f>IF(AZ140=5,G140,0)</f>
        <v>0</v>
      </c>
      <c r="CA140" s="177">
        <v>1</v>
      </c>
      <c r="CB140" s="177">
        <v>7</v>
      </c>
      <c r="CZ140" s="146">
        <v>0</v>
      </c>
    </row>
    <row r="141" spans="1:104" ht="22.5" x14ac:dyDescent="0.2">
      <c r="A141" s="171">
        <v>58</v>
      </c>
      <c r="B141" s="172" t="s">
        <v>269</v>
      </c>
      <c r="C141" s="173" t="s">
        <v>270</v>
      </c>
      <c r="D141" s="174" t="s">
        <v>107</v>
      </c>
      <c r="E141" s="175">
        <v>1</v>
      </c>
      <c r="F141" s="175">
        <v>0</v>
      </c>
      <c r="G141" s="176">
        <f>E141*F141</f>
        <v>0</v>
      </c>
      <c r="O141" s="170">
        <v>2</v>
      </c>
      <c r="AA141" s="146">
        <v>12</v>
      </c>
      <c r="AB141" s="146">
        <v>0</v>
      </c>
      <c r="AC141" s="146">
        <v>71</v>
      </c>
      <c r="AZ141" s="146">
        <v>2</v>
      </c>
      <c r="BA141" s="146">
        <f>IF(AZ141=1,G141,0)</f>
        <v>0</v>
      </c>
      <c r="BB141" s="146">
        <f>IF(AZ141=2,G141,0)</f>
        <v>0</v>
      </c>
      <c r="BC141" s="146">
        <f>IF(AZ141=3,G141,0)</f>
        <v>0</v>
      </c>
      <c r="BD141" s="146">
        <f>IF(AZ141=4,G141,0)</f>
        <v>0</v>
      </c>
      <c r="BE141" s="146">
        <f>IF(AZ141=5,G141,0)</f>
        <v>0</v>
      </c>
      <c r="CA141" s="177">
        <v>12</v>
      </c>
      <c r="CB141" s="177">
        <v>0</v>
      </c>
      <c r="CZ141" s="146">
        <v>0</v>
      </c>
    </row>
    <row r="142" spans="1:104" x14ac:dyDescent="0.2">
      <c r="A142" s="171">
        <v>59</v>
      </c>
      <c r="B142" s="172" t="s">
        <v>271</v>
      </c>
      <c r="C142" s="173" t="s">
        <v>272</v>
      </c>
      <c r="D142" s="174" t="s">
        <v>107</v>
      </c>
      <c r="E142" s="175">
        <v>2</v>
      </c>
      <c r="F142" s="175">
        <v>0</v>
      </c>
      <c r="G142" s="176">
        <f>E142*F142</f>
        <v>0</v>
      </c>
      <c r="O142" s="170">
        <v>2</v>
      </c>
      <c r="AA142" s="146">
        <v>3</v>
      </c>
      <c r="AB142" s="146">
        <v>7</v>
      </c>
      <c r="AC142" s="146">
        <v>55330334</v>
      </c>
      <c r="AZ142" s="146">
        <v>2</v>
      </c>
      <c r="BA142" s="146">
        <f>IF(AZ142=1,G142,0)</f>
        <v>0</v>
      </c>
      <c r="BB142" s="146">
        <f>IF(AZ142=2,G142,0)</f>
        <v>0</v>
      </c>
      <c r="BC142" s="146">
        <f>IF(AZ142=3,G142,0)</f>
        <v>0</v>
      </c>
      <c r="BD142" s="146">
        <f>IF(AZ142=4,G142,0)</f>
        <v>0</v>
      </c>
      <c r="BE142" s="146">
        <f>IF(AZ142=5,G142,0)</f>
        <v>0</v>
      </c>
      <c r="CA142" s="177">
        <v>3</v>
      </c>
      <c r="CB142" s="177">
        <v>7</v>
      </c>
      <c r="CZ142" s="146">
        <v>0.01</v>
      </c>
    </row>
    <row r="143" spans="1:104" x14ac:dyDescent="0.2">
      <c r="A143" s="171">
        <v>60</v>
      </c>
      <c r="B143" s="172" t="s">
        <v>273</v>
      </c>
      <c r="C143" s="173" t="s">
        <v>274</v>
      </c>
      <c r="D143" s="174" t="s">
        <v>107</v>
      </c>
      <c r="E143" s="175">
        <v>1</v>
      </c>
      <c r="F143" s="175">
        <v>0</v>
      </c>
      <c r="G143" s="176">
        <f>E143*F143</f>
        <v>0</v>
      </c>
      <c r="O143" s="170">
        <v>2</v>
      </c>
      <c r="AA143" s="146">
        <v>3</v>
      </c>
      <c r="AB143" s="146">
        <v>7</v>
      </c>
      <c r="AC143" s="146">
        <v>55330336</v>
      </c>
      <c r="AZ143" s="146">
        <v>2</v>
      </c>
      <c r="BA143" s="146">
        <f>IF(AZ143=1,G143,0)</f>
        <v>0</v>
      </c>
      <c r="BB143" s="146">
        <f>IF(AZ143=2,G143,0)</f>
        <v>0</v>
      </c>
      <c r="BC143" s="146">
        <f>IF(AZ143=3,G143,0)</f>
        <v>0</v>
      </c>
      <c r="BD143" s="146">
        <f>IF(AZ143=4,G143,0)</f>
        <v>0</v>
      </c>
      <c r="BE143" s="146">
        <f>IF(AZ143=5,G143,0)</f>
        <v>0</v>
      </c>
      <c r="CA143" s="177">
        <v>3</v>
      </c>
      <c r="CB143" s="177">
        <v>7</v>
      </c>
      <c r="CZ143" s="146">
        <v>1.508E-2</v>
      </c>
    </row>
    <row r="144" spans="1:104" x14ac:dyDescent="0.2">
      <c r="A144" s="171">
        <v>61</v>
      </c>
      <c r="B144" s="172" t="s">
        <v>275</v>
      </c>
      <c r="C144" s="173" t="s">
        <v>276</v>
      </c>
      <c r="D144" s="174" t="s">
        <v>61</v>
      </c>
      <c r="E144" s="175"/>
      <c r="F144" s="175">
        <v>0</v>
      </c>
      <c r="G144" s="176">
        <f>E144*F144</f>
        <v>0</v>
      </c>
      <c r="O144" s="170">
        <v>2</v>
      </c>
      <c r="AA144" s="146">
        <v>7</v>
      </c>
      <c r="AB144" s="146">
        <v>1002</v>
      </c>
      <c r="AC144" s="146">
        <v>5</v>
      </c>
      <c r="AZ144" s="146">
        <v>2</v>
      </c>
      <c r="BA144" s="146">
        <f>IF(AZ144=1,G144,0)</f>
        <v>0</v>
      </c>
      <c r="BB144" s="146">
        <f>IF(AZ144=2,G144,0)</f>
        <v>0</v>
      </c>
      <c r="BC144" s="146">
        <f>IF(AZ144=3,G144,0)</f>
        <v>0</v>
      </c>
      <c r="BD144" s="146">
        <f>IF(AZ144=4,G144,0)</f>
        <v>0</v>
      </c>
      <c r="BE144" s="146">
        <f>IF(AZ144=5,G144,0)</f>
        <v>0</v>
      </c>
      <c r="CA144" s="177">
        <v>7</v>
      </c>
      <c r="CB144" s="177">
        <v>1002</v>
      </c>
      <c r="CZ144" s="146">
        <v>0</v>
      </c>
    </row>
    <row r="145" spans="1:104" x14ac:dyDescent="0.2">
      <c r="A145" s="185"/>
      <c r="B145" s="186" t="s">
        <v>74</v>
      </c>
      <c r="C145" s="187" t="str">
        <f>CONCATENATE(B136," ",C136)</f>
        <v>767 Konstrukce zámečnické</v>
      </c>
      <c r="D145" s="188"/>
      <c r="E145" s="189"/>
      <c r="F145" s="190"/>
      <c r="G145" s="191">
        <f>SUM(G136:G144)</f>
        <v>0</v>
      </c>
      <c r="O145" s="170">
        <v>4</v>
      </c>
      <c r="BA145" s="192">
        <f>SUM(BA136:BA144)</f>
        <v>0</v>
      </c>
      <c r="BB145" s="192">
        <f>SUM(BB136:BB144)</f>
        <v>0</v>
      </c>
      <c r="BC145" s="192">
        <f>SUM(BC136:BC144)</f>
        <v>0</v>
      </c>
      <c r="BD145" s="192">
        <f>SUM(BD136:BD144)</f>
        <v>0</v>
      </c>
      <c r="BE145" s="192">
        <f>SUM(BE136:BE144)</f>
        <v>0</v>
      </c>
    </row>
    <row r="146" spans="1:104" x14ac:dyDescent="0.2">
      <c r="A146" s="163" t="s">
        <v>72</v>
      </c>
      <c r="B146" s="164" t="s">
        <v>277</v>
      </c>
      <c r="C146" s="165" t="s">
        <v>278</v>
      </c>
      <c r="D146" s="166"/>
      <c r="E146" s="167"/>
      <c r="F146" s="167"/>
      <c r="G146" s="168"/>
      <c r="H146" s="169"/>
      <c r="I146" s="169"/>
      <c r="O146" s="170">
        <v>1</v>
      </c>
    </row>
    <row r="147" spans="1:104" x14ac:dyDescent="0.2">
      <c r="A147" s="171">
        <v>62</v>
      </c>
      <c r="B147" s="172" t="s">
        <v>279</v>
      </c>
      <c r="C147" s="173" t="s">
        <v>280</v>
      </c>
      <c r="D147" s="174" t="s">
        <v>115</v>
      </c>
      <c r="E147" s="175">
        <v>37.299999999999997</v>
      </c>
      <c r="F147" s="175">
        <v>0</v>
      </c>
      <c r="G147" s="176">
        <f>E147*F147</f>
        <v>0</v>
      </c>
      <c r="O147" s="170">
        <v>2</v>
      </c>
      <c r="AA147" s="146">
        <v>1</v>
      </c>
      <c r="AB147" s="146">
        <v>7</v>
      </c>
      <c r="AC147" s="146">
        <v>7</v>
      </c>
      <c r="AZ147" s="146">
        <v>2</v>
      </c>
      <c r="BA147" s="146">
        <f>IF(AZ147=1,G147,0)</f>
        <v>0</v>
      </c>
      <c r="BB147" s="146">
        <f>IF(AZ147=2,G147,0)</f>
        <v>0</v>
      </c>
      <c r="BC147" s="146">
        <f>IF(AZ147=3,G147,0)</f>
        <v>0</v>
      </c>
      <c r="BD147" s="146">
        <f>IF(AZ147=4,G147,0)</f>
        <v>0</v>
      </c>
      <c r="BE147" s="146">
        <f>IF(AZ147=5,G147,0)</f>
        <v>0</v>
      </c>
      <c r="CA147" s="177">
        <v>1</v>
      </c>
      <c r="CB147" s="177">
        <v>7</v>
      </c>
      <c r="CZ147" s="146">
        <v>0</v>
      </c>
    </row>
    <row r="148" spans="1:104" x14ac:dyDescent="0.2">
      <c r="A148" s="178"/>
      <c r="B148" s="181"/>
      <c r="C148" s="227" t="s">
        <v>281</v>
      </c>
      <c r="D148" s="228"/>
      <c r="E148" s="182">
        <v>17.8</v>
      </c>
      <c r="F148" s="183"/>
      <c r="G148" s="184"/>
      <c r="M148" s="180" t="s">
        <v>281</v>
      </c>
      <c r="O148" s="170"/>
    </row>
    <row r="149" spans="1:104" x14ac:dyDescent="0.2">
      <c r="A149" s="178"/>
      <c r="B149" s="181"/>
      <c r="C149" s="227" t="s">
        <v>282</v>
      </c>
      <c r="D149" s="228"/>
      <c r="E149" s="182">
        <v>13.8</v>
      </c>
      <c r="F149" s="183"/>
      <c r="G149" s="184"/>
      <c r="M149" s="180" t="s">
        <v>282</v>
      </c>
      <c r="O149" s="170"/>
    </row>
    <row r="150" spans="1:104" x14ac:dyDescent="0.2">
      <c r="A150" s="178"/>
      <c r="B150" s="181"/>
      <c r="C150" s="227" t="s">
        <v>283</v>
      </c>
      <c r="D150" s="228"/>
      <c r="E150" s="182">
        <v>5.7</v>
      </c>
      <c r="F150" s="183"/>
      <c r="G150" s="184"/>
      <c r="M150" s="180" t="s">
        <v>283</v>
      </c>
      <c r="O150" s="170"/>
    </row>
    <row r="151" spans="1:104" x14ac:dyDescent="0.2">
      <c r="A151" s="171">
        <v>63</v>
      </c>
      <c r="B151" s="172" t="s">
        <v>284</v>
      </c>
      <c r="C151" s="173" t="s">
        <v>285</v>
      </c>
      <c r="D151" s="174" t="s">
        <v>92</v>
      </c>
      <c r="E151" s="175">
        <v>39.299999999999997</v>
      </c>
      <c r="F151" s="175">
        <v>0</v>
      </c>
      <c r="G151" s="176">
        <f>E151*F151</f>
        <v>0</v>
      </c>
      <c r="O151" s="170">
        <v>2</v>
      </c>
      <c r="AA151" s="146">
        <v>1</v>
      </c>
      <c r="AB151" s="146">
        <v>7</v>
      </c>
      <c r="AC151" s="146">
        <v>7</v>
      </c>
      <c r="AZ151" s="146">
        <v>2</v>
      </c>
      <c r="BA151" s="146">
        <f>IF(AZ151=1,G151,0)</f>
        <v>0</v>
      </c>
      <c r="BB151" s="146">
        <f>IF(AZ151=2,G151,0)</f>
        <v>0</v>
      </c>
      <c r="BC151" s="146">
        <f>IF(AZ151=3,G151,0)</f>
        <v>0</v>
      </c>
      <c r="BD151" s="146">
        <f>IF(AZ151=4,G151,0)</f>
        <v>0</v>
      </c>
      <c r="BE151" s="146">
        <f>IF(AZ151=5,G151,0)</f>
        <v>0</v>
      </c>
      <c r="CA151" s="177">
        <v>1</v>
      </c>
      <c r="CB151" s="177">
        <v>7</v>
      </c>
      <c r="CZ151" s="146">
        <v>0</v>
      </c>
    </row>
    <row r="152" spans="1:104" x14ac:dyDescent="0.2">
      <c r="A152" s="178"/>
      <c r="B152" s="181"/>
      <c r="C152" s="227" t="s">
        <v>286</v>
      </c>
      <c r="D152" s="228"/>
      <c r="E152" s="182">
        <v>39.299999999999997</v>
      </c>
      <c r="F152" s="183"/>
      <c r="G152" s="184"/>
      <c r="M152" s="180" t="s">
        <v>286</v>
      </c>
      <c r="O152" s="170"/>
    </row>
    <row r="153" spans="1:104" ht="22.5" x14ac:dyDescent="0.2">
      <c r="A153" s="171">
        <v>64</v>
      </c>
      <c r="B153" s="172" t="s">
        <v>287</v>
      </c>
      <c r="C153" s="173" t="s">
        <v>288</v>
      </c>
      <c r="D153" s="174" t="s">
        <v>92</v>
      </c>
      <c r="E153" s="175">
        <v>48.225000000000001</v>
      </c>
      <c r="F153" s="175">
        <v>0</v>
      </c>
      <c r="G153" s="176">
        <f>E153*F153</f>
        <v>0</v>
      </c>
      <c r="O153" s="170">
        <v>2</v>
      </c>
      <c r="AA153" s="146">
        <v>2</v>
      </c>
      <c r="AB153" s="146">
        <v>7</v>
      </c>
      <c r="AC153" s="146">
        <v>7</v>
      </c>
      <c r="AZ153" s="146">
        <v>2</v>
      </c>
      <c r="BA153" s="146">
        <f>IF(AZ153=1,G153,0)</f>
        <v>0</v>
      </c>
      <c r="BB153" s="146">
        <f>IF(AZ153=2,G153,0)</f>
        <v>0</v>
      </c>
      <c r="BC153" s="146">
        <f>IF(AZ153=3,G153,0)</f>
        <v>0</v>
      </c>
      <c r="BD153" s="146">
        <f>IF(AZ153=4,G153,0)</f>
        <v>0</v>
      </c>
      <c r="BE153" s="146">
        <f>IF(AZ153=5,G153,0)</f>
        <v>0</v>
      </c>
      <c r="CA153" s="177">
        <v>2</v>
      </c>
      <c r="CB153" s="177">
        <v>7</v>
      </c>
      <c r="CZ153" s="146">
        <v>6.6E-4</v>
      </c>
    </row>
    <row r="154" spans="1:104" x14ac:dyDescent="0.2">
      <c r="A154" s="178"/>
      <c r="B154" s="181"/>
      <c r="C154" s="227" t="s">
        <v>140</v>
      </c>
      <c r="D154" s="228"/>
      <c r="E154" s="182">
        <v>39.700000000000003</v>
      </c>
      <c r="F154" s="183"/>
      <c r="G154" s="184"/>
      <c r="M154" s="180" t="s">
        <v>140</v>
      </c>
      <c r="O154" s="170"/>
    </row>
    <row r="155" spans="1:104" x14ac:dyDescent="0.2">
      <c r="A155" s="178"/>
      <c r="B155" s="181"/>
      <c r="C155" s="227" t="s">
        <v>141</v>
      </c>
      <c r="D155" s="228"/>
      <c r="E155" s="182">
        <v>8.5250000000000004</v>
      </c>
      <c r="F155" s="183"/>
      <c r="G155" s="184"/>
      <c r="M155" s="180" t="s">
        <v>141</v>
      </c>
      <c r="O155" s="170"/>
    </row>
    <row r="156" spans="1:104" x14ac:dyDescent="0.2">
      <c r="A156" s="171">
        <v>65</v>
      </c>
      <c r="B156" s="172" t="s">
        <v>289</v>
      </c>
      <c r="C156" s="173" t="s">
        <v>290</v>
      </c>
      <c r="D156" s="174" t="s">
        <v>92</v>
      </c>
      <c r="E156" s="175">
        <v>49.671799999999998</v>
      </c>
      <c r="F156" s="175">
        <v>0</v>
      </c>
      <c r="G156" s="176">
        <f>E156*F156</f>
        <v>0</v>
      </c>
      <c r="O156" s="170">
        <v>2</v>
      </c>
      <c r="AA156" s="146">
        <v>3</v>
      </c>
      <c r="AB156" s="146">
        <v>1</v>
      </c>
      <c r="AC156" s="146">
        <v>28410244</v>
      </c>
      <c r="AZ156" s="146">
        <v>2</v>
      </c>
      <c r="BA156" s="146">
        <f>IF(AZ156=1,G156,0)</f>
        <v>0</v>
      </c>
      <c r="BB156" s="146">
        <f>IF(AZ156=2,G156,0)</f>
        <v>0</v>
      </c>
      <c r="BC156" s="146">
        <f>IF(AZ156=3,G156,0)</f>
        <v>0</v>
      </c>
      <c r="BD156" s="146">
        <f>IF(AZ156=4,G156,0)</f>
        <v>0</v>
      </c>
      <c r="BE156" s="146">
        <f>IF(AZ156=5,G156,0)</f>
        <v>0</v>
      </c>
      <c r="CA156" s="177">
        <v>3</v>
      </c>
      <c r="CB156" s="177">
        <v>1</v>
      </c>
      <c r="CZ156" s="146">
        <v>2.7799999999999999E-3</v>
      </c>
    </row>
    <row r="157" spans="1:104" x14ac:dyDescent="0.2">
      <c r="A157" s="178"/>
      <c r="B157" s="181"/>
      <c r="C157" s="227" t="s">
        <v>291</v>
      </c>
      <c r="D157" s="228"/>
      <c r="E157" s="182">
        <v>40.890999999999998</v>
      </c>
      <c r="F157" s="183"/>
      <c r="G157" s="184"/>
      <c r="M157" s="180" t="s">
        <v>291</v>
      </c>
      <c r="O157" s="170"/>
    </row>
    <row r="158" spans="1:104" x14ac:dyDescent="0.2">
      <c r="A158" s="178"/>
      <c r="B158" s="181"/>
      <c r="C158" s="227" t="s">
        <v>292</v>
      </c>
      <c r="D158" s="228"/>
      <c r="E158" s="182">
        <v>8.7807999999999993</v>
      </c>
      <c r="F158" s="183"/>
      <c r="G158" s="184"/>
      <c r="M158" s="180" t="s">
        <v>292</v>
      </c>
      <c r="O158" s="170"/>
    </row>
    <row r="159" spans="1:104" x14ac:dyDescent="0.2">
      <c r="A159" s="171">
        <v>66</v>
      </c>
      <c r="B159" s="172" t="s">
        <v>293</v>
      </c>
      <c r="C159" s="173" t="s">
        <v>294</v>
      </c>
      <c r="D159" s="174" t="s">
        <v>61</v>
      </c>
      <c r="E159" s="175"/>
      <c r="F159" s="175">
        <v>0</v>
      </c>
      <c r="G159" s="176">
        <f>E159*F159</f>
        <v>0</v>
      </c>
      <c r="O159" s="170">
        <v>2</v>
      </c>
      <c r="AA159" s="146">
        <v>7</v>
      </c>
      <c r="AB159" s="146">
        <v>1002</v>
      </c>
      <c r="AC159" s="146">
        <v>5</v>
      </c>
      <c r="AZ159" s="146">
        <v>2</v>
      </c>
      <c r="BA159" s="146">
        <f>IF(AZ159=1,G159,0)</f>
        <v>0</v>
      </c>
      <c r="BB159" s="146">
        <f>IF(AZ159=2,G159,0)</f>
        <v>0</v>
      </c>
      <c r="BC159" s="146">
        <f>IF(AZ159=3,G159,0)</f>
        <v>0</v>
      </c>
      <c r="BD159" s="146">
        <f>IF(AZ159=4,G159,0)</f>
        <v>0</v>
      </c>
      <c r="BE159" s="146">
        <f>IF(AZ159=5,G159,0)</f>
        <v>0</v>
      </c>
      <c r="CA159" s="177">
        <v>7</v>
      </c>
      <c r="CB159" s="177">
        <v>1002</v>
      </c>
      <c r="CZ159" s="146">
        <v>0</v>
      </c>
    </row>
    <row r="160" spans="1:104" x14ac:dyDescent="0.2">
      <c r="A160" s="185"/>
      <c r="B160" s="186" t="s">
        <v>74</v>
      </c>
      <c r="C160" s="187" t="str">
        <f>CONCATENATE(B146," ",C146)</f>
        <v>776 Podlahy povlakové</v>
      </c>
      <c r="D160" s="188"/>
      <c r="E160" s="189"/>
      <c r="F160" s="190"/>
      <c r="G160" s="191">
        <f>SUM(G146:G159)</f>
        <v>0</v>
      </c>
      <c r="O160" s="170">
        <v>4</v>
      </c>
      <c r="BA160" s="192">
        <f>SUM(BA146:BA159)</f>
        <v>0</v>
      </c>
      <c r="BB160" s="192">
        <f>SUM(BB146:BB159)</f>
        <v>0</v>
      </c>
      <c r="BC160" s="192">
        <f>SUM(BC146:BC159)</f>
        <v>0</v>
      </c>
      <c r="BD160" s="192">
        <f>SUM(BD146:BD159)</f>
        <v>0</v>
      </c>
      <c r="BE160" s="192">
        <f>SUM(BE146:BE159)</f>
        <v>0</v>
      </c>
    </row>
    <row r="161" spans="1:104" x14ac:dyDescent="0.2">
      <c r="A161" s="163" t="s">
        <v>72</v>
      </c>
      <c r="B161" s="164" t="s">
        <v>295</v>
      </c>
      <c r="C161" s="165" t="s">
        <v>296</v>
      </c>
      <c r="D161" s="166"/>
      <c r="E161" s="167"/>
      <c r="F161" s="167"/>
      <c r="G161" s="168"/>
      <c r="H161" s="169"/>
      <c r="I161" s="169"/>
      <c r="O161" s="170">
        <v>1</v>
      </c>
    </row>
    <row r="162" spans="1:104" ht="22.5" x14ac:dyDescent="0.2">
      <c r="A162" s="171">
        <v>67</v>
      </c>
      <c r="B162" s="172" t="s">
        <v>297</v>
      </c>
      <c r="C162" s="173" t="s">
        <v>298</v>
      </c>
      <c r="D162" s="174" t="s">
        <v>92</v>
      </c>
      <c r="E162" s="175">
        <v>4.5</v>
      </c>
      <c r="F162" s="175">
        <v>0</v>
      </c>
      <c r="G162" s="176">
        <f>E162*F162</f>
        <v>0</v>
      </c>
      <c r="O162" s="170">
        <v>2</v>
      </c>
      <c r="AA162" s="146">
        <v>2</v>
      </c>
      <c r="AB162" s="146">
        <v>7</v>
      </c>
      <c r="AC162" s="146">
        <v>7</v>
      </c>
      <c r="AZ162" s="146">
        <v>2</v>
      </c>
      <c r="BA162" s="146">
        <f>IF(AZ162=1,G162,0)</f>
        <v>0</v>
      </c>
      <c r="BB162" s="146">
        <f>IF(AZ162=2,G162,0)</f>
        <v>0</v>
      </c>
      <c r="BC162" s="146">
        <f>IF(AZ162=3,G162,0)</f>
        <v>0</v>
      </c>
      <c r="BD162" s="146">
        <f>IF(AZ162=4,G162,0)</f>
        <v>0</v>
      </c>
      <c r="BE162" s="146">
        <f>IF(AZ162=5,G162,0)</f>
        <v>0</v>
      </c>
      <c r="CA162" s="177">
        <v>2</v>
      </c>
      <c r="CB162" s="177">
        <v>7</v>
      </c>
      <c r="CZ162" s="146">
        <v>3.2000000000000003E-4</v>
      </c>
    </row>
    <row r="163" spans="1:104" x14ac:dyDescent="0.2">
      <c r="A163" s="178"/>
      <c r="B163" s="181"/>
      <c r="C163" s="227" t="s">
        <v>299</v>
      </c>
      <c r="D163" s="228"/>
      <c r="E163" s="182">
        <v>4.5</v>
      </c>
      <c r="F163" s="183"/>
      <c r="G163" s="184"/>
      <c r="M163" s="180" t="s">
        <v>299</v>
      </c>
      <c r="O163" s="170"/>
    </row>
    <row r="164" spans="1:104" x14ac:dyDescent="0.2">
      <c r="A164" s="185"/>
      <c r="B164" s="186" t="s">
        <v>74</v>
      </c>
      <c r="C164" s="187" t="str">
        <f>CONCATENATE(B161," ",C161)</f>
        <v>783 Nátěry</v>
      </c>
      <c r="D164" s="188"/>
      <c r="E164" s="189"/>
      <c r="F164" s="190"/>
      <c r="G164" s="191">
        <f>SUM(G161:G163)</f>
        <v>0</v>
      </c>
      <c r="O164" s="170">
        <v>4</v>
      </c>
      <c r="BA164" s="192">
        <f>SUM(BA161:BA163)</f>
        <v>0</v>
      </c>
      <c r="BB164" s="192">
        <f>SUM(BB161:BB163)</f>
        <v>0</v>
      </c>
      <c r="BC164" s="192">
        <f>SUM(BC161:BC163)</f>
        <v>0</v>
      </c>
      <c r="BD164" s="192">
        <f>SUM(BD161:BD163)</f>
        <v>0</v>
      </c>
      <c r="BE164" s="192">
        <f>SUM(BE161:BE163)</f>
        <v>0</v>
      </c>
    </row>
    <row r="165" spans="1:104" x14ac:dyDescent="0.2">
      <c r="A165" s="163" t="s">
        <v>72</v>
      </c>
      <c r="B165" s="164" t="s">
        <v>300</v>
      </c>
      <c r="C165" s="165" t="s">
        <v>301</v>
      </c>
      <c r="D165" s="166"/>
      <c r="E165" s="167"/>
      <c r="F165" s="167"/>
      <c r="G165" s="168"/>
      <c r="H165" s="169"/>
      <c r="I165" s="169"/>
      <c r="O165" s="170">
        <v>1</v>
      </c>
    </row>
    <row r="166" spans="1:104" x14ac:dyDescent="0.2">
      <c r="A166" s="171">
        <v>68</v>
      </c>
      <c r="B166" s="172" t="s">
        <v>302</v>
      </c>
      <c r="C166" s="173" t="s">
        <v>303</v>
      </c>
      <c r="D166" s="174" t="s">
        <v>92</v>
      </c>
      <c r="E166" s="175">
        <v>82.724999999999994</v>
      </c>
      <c r="F166" s="175">
        <v>0</v>
      </c>
      <c r="G166" s="176">
        <f>E166*F166</f>
        <v>0</v>
      </c>
      <c r="O166" s="170">
        <v>2</v>
      </c>
      <c r="AA166" s="146">
        <v>1</v>
      </c>
      <c r="AB166" s="146">
        <v>7</v>
      </c>
      <c r="AC166" s="146">
        <v>7</v>
      </c>
      <c r="AZ166" s="146">
        <v>2</v>
      </c>
      <c r="BA166" s="146">
        <f>IF(AZ166=1,G166,0)</f>
        <v>0</v>
      </c>
      <c r="BB166" s="146">
        <f>IF(AZ166=2,G166,0)</f>
        <v>0</v>
      </c>
      <c r="BC166" s="146">
        <f>IF(AZ166=3,G166,0)</f>
        <v>0</v>
      </c>
      <c r="BD166" s="146">
        <f>IF(AZ166=4,G166,0)</f>
        <v>0</v>
      </c>
      <c r="BE166" s="146">
        <f>IF(AZ166=5,G166,0)</f>
        <v>0</v>
      </c>
      <c r="CA166" s="177">
        <v>1</v>
      </c>
      <c r="CB166" s="177">
        <v>7</v>
      </c>
      <c r="CZ166" s="146">
        <v>5.0000000000000002E-5</v>
      </c>
    </row>
    <row r="167" spans="1:104" x14ac:dyDescent="0.2">
      <c r="A167" s="178"/>
      <c r="B167" s="181"/>
      <c r="C167" s="227" t="s">
        <v>304</v>
      </c>
      <c r="D167" s="228"/>
      <c r="E167" s="182">
        <v>70.2</v>
      </c>
      <c r="F167" s="183"/>
      <c r="G167" s="184"/>
      <c r="M167" s="180" t="s">
        <v>304</v>
      </c>
      <c r="O167" s="170"/>
    </row>
    <row r="168" spans="1:104" x14ac:dyDescent="0.2">
      <c r="A168" s="178"/>
      <c r="B168" s="181"/>
      <c r="C168" s="227" t="s">
        <v>305</v>
      </c>
      <c r="D168" s="228"/>
      <c r="E168" s="182">
        <v>4</v>
      </c>
      <c r="F168" s="183"/>
      <c r="G168" s="184"/>
      <c r="M168" s="180">
        <v>4</v>
      </c>
      <c r="O168" s="170"/>
    </row>
    <row r="169" spans="1:104" x14ac:dyDescent="0.2">
      <c r="A169" s="178"/>
      <c r="B169" s="181"/>
      <c r="C169" s="227" t="s">
        <v>144</v>
      </c>
      <c r="D169" s="228"/>
      <c r="E169" s="182">
        <v>8.5250000000000004</v>
      </c>
      <c r="F169" s="183"/>
      <c r="G169" s="184"/>
      <c r="M169" s="205">
        <v>8525</v>
      </c>
      <c r="O169" s="170"/>
    </row>
    <row r="170" spans="1:104" x14ac:dyDescent="0.2">
      <c r="A170" s="171">
        <v>69</v>
      </c>
      <c r="B170" s="172" t="s">
        <v>306</v>
      </c>
      <c r="C170" s="173" t="s">
        <v>307</v>
      </c>
      <c r="D170" s="174" t="s">
        <v>92</v>
      </c>
      <c r="E170" s="175">
        <v>82.724999999999994</v>
      </c>
      <c r="F170" s="175">
        <v>0</v>
      </c>
      <c r="G170" s="176">
        <f>E170*F170</f>
        <v>0</v>
      </c>
      <c r="O170" s="170">
        <v>2</v>
      </c>
      <c r="AA170" s="146">
        <v>1</v>
      </c>
      <c r="AB170" s="146">
        <v>7</v>
      </c>
      <c r="AC170" s="146">
        <v>7</v>
      </c>
      <c r="AZ170" s="146">
        <v>2</v>
      </c>
      <c r="BA170" s="146">
        <f>IF(AZ170=1,G170,0)</f>
        <v>0</v>
      </c>
      <c r="BB170" s="146">
        <f>IF(AZ170=2,G170,0)</f>
        <v>0</v>
      </c>
      <c r="BC170" s="146">
        <f>IF(AZ170=3,G170,0)</f>
        <v>0</v>
      </c>
      <c r="BD170" s="146">
        <f>IF(AZ170=4,G170,0)</f>
        <v>0</v>
      </c>
      <c r="BE170" s="146">
        <f>IF(AZ170=5,G170,0)</f>
        <v>0</v>
      </c>
      <c r="CA170" s="177">
        <v>1</v>
      </c>
      <c r="CB170" s="177">
        <v>7</v>
      </c>
      <c r="CZ170" s="146">
        <v>2.9999999999999997E-4</v>
      </c>
    </row>
    <row r="171" spans="1:104" x14ac:dyDescent="0.2">
      <c r="A171" s="178"/>
      <c r="B171" s="181"/>
      <c r="C171" s="227" t="s">
        <v>308</v>
      </c>
      <c r="D171" s="228"/>
      <c r="E171" s="182">
        <v>82.724999999999994</v>
      </c>
      <c r="F171" s="183"/>
      <c r="G171" s="184"/>
      <c r="M171" s="180" t="s">
        <v>308</v>
      </c>
      <c r="O171" s="170"/>
    </row>
    <row r="172" spans="1:104" x14ac:dyDescent="0.2">
      <c r="A172" s="171">
        <v>70</v>
      </c>
      <c r="B172" s="172" t="s">
        <v>309</v>
      </c>
      <c r="C172" s="173" t="s">
        <v>310</v>
      </c>
      <c r="D172" s="174" t="s">
        <v>92</v>
      </c>
      <c r="E172" s="175">
        <v>266.77</v>
      </c>
      <c r="F172" s="175">
        <v>0</v>
      </c>
      <c r="G172" s="176">
        <f>E172*F172</f>
        <v>0</v>
      </c>
      <c r="O172" s="170">
        <v>2</v>
      </c>
      <c r="AA172" s="146">
        <v>1</v>
      </c>
      <c r="AB172" s="146">
        <v>7</v>
      </c>
      <c r="AC172" s="146">
        <v>7</v>
      </c>
      <c r="AZ172" s="146">
        <v>2</v>
      </c>
      <c r="BA172" s="146">
        <f>IF(AZ172=1,G172,0)</f>
        <v>0</v>
      </c>
      <c r="BB172" s="146">
        <f>IF(AZ172=2,G172,0)</f>
        <v>0</v>
      </c>
      <c r="BC172" s="146">
        <f>IF(AZ172=3,G172,0)</f>
        <v>0</v>
      </c>
      <c r="BD172" s="146">
        <f>IF(AZ172=4,G172,0)</f>
        <v>0</v>
      </c>
      <c r="BE172" s="146">
        <f>IF(AZ172=5,G172,0)</f>
        <v>0</v>
      </c>
      <c r="CA172" s="177">
        <v>1</v>
      </c>
      <c r="CB172" s="177">
        <v>7</v>
      </c>
      <c r="CZ172" s="146">
        <v>6.9999999999999994E-5</v>
      </c>
    </row>
    <row r="173" spans="1:104" x14ac:dyDescent="0.2">
      <c r="A173" s="178"/>
      <c r="B173" s="181"/>
      <c r="C173" s="227" t="s">
        <v>311</v>
      </c>
      <c r="D173" s="228"/>
      <c r="E173" s="182">
        <v>126.52</v>
      </c>
      <c r="F173" s="183"/>
      <c r="G173" s="184"/>
      <c r="M173" s="180" t="s">
        <v>311</v>
      </c>
      <c r="O173" s="170"/>
    </row>
    <row r="174" spans="1:104" x14ac:dyDescent="0.2">
      <c r="A174" s="178"/>
      <c r="B174" s="181"/>
      <c r="C174" s="227" t="s">
        <v>305</v>
      </c>
      <c r="D174" s="228"/>
      <c r="E174" s="182">
        <v>4</v>
      </c>
      <c r="F174" s="183"/>
      <c r="G174" s="184"/>
      <c r="M174" s="180">
        <v>4</v>
      </c>
      <c r="O174" s="170"/>
    </row>
    <row r="175" spans="1:104" x14ac:dyDescent="0.2">
      <c r="A175" s="178"/>
      <c r="B175" s="181"/>
      <c r="C175" s="227" t="s">
        <v>312</v>
      </c>
      <c r="D175" s="228"/>
      <c r="E175" s="182">
        <v>136.25</v>
      </c>
      <c r="F175" s="183"/>
      <c r="G175" s="184"/>
      <c r="M175" s="180" t="s">
        <v>312</v>
      </c>
      <c r="O175" s="170"/>
    </row>
    <row r="176" spans="1:104" x14ac:dyDescent="0.2">
      <c r="A176" s="171">
        <v>71</v>
      </c>
      <c r="B176" s="172" t="s">
        <v>313</v>
      </c>
      <c r="C176" s="173" t="s">
        <v>314</v>
      </c>
      <c r="D176" s="174" t="s">
        <v>92</v>
      </c>
      <c r="E176" s="175">
        <v>266.77</v>
      </c>
      <c r="F176" s="175">
        <v>0</v>
      </c>
      <c r="G176" s="176">
        <f>E176*F176</f>
        <v>0</v>
      </c>
      <c r="O176" s="170">
        <v>2</v>
      </c>
      <c r="AA176" s="146">
        <v>1</v>
      </c>
      <c r="AB176" s="146">
        <v>7</v>
      </c>
      <c r="AC176" s="146">
        <v>7</v>
      </c>
      <c r="AZ176" s="146">
        <v>2</v>
      </c>
      <c r="BA176" s="146">
        <f>IF(AZ176=1,G176,0)</f>
        <v>0</v>
      </c>
      <c r="BB176" s="146">
        <f>IF(AZ176=2,G176,0)</f>
        <v>0</v>
      </c>
      <c r="BC176" s="146">
        <f>IF(AZ176=3,G176,0)</f>
        <v>0</v>
      </c>
      <c r="BD176" s="146">
        <f>IF(AZ176=4,G176,0)</f>
        <v>0</v>
      </c>
      <c r="BE176" s="146">
        <f>IF(AZ176=5,G176,0)</f>
        <v>0</v>
      </c>
      <c r="CA176" s="177">
        <v>1</v>
      </c>
      <c r="CB176" s="177">
        <v>7</v>
      </c>
      <c r="CZ176" s="146">
        <v>1.4999999999999999E-4</v>
      </c>
    </row>
    <row r="177" spans="1:104" x14ac:dyDescent="0.2">
      <c r="A177" s="171">
        <v>72</v>
      </c>
      <c r="B177" s="172" t="s">
        <v>315</v>
      </c>
      <c r="C177" s="173" t="s">
        <v>316</v>
      </c>
      <c r="D177" s="174" t="s">
        <v>92</v>
      </c>
      <c r="E177" s="175">
        <v>123.62</v>
      </c>
      <c r="F177" s="175">
        <v>0</v>
      </c>
      <c r="G177" s="176">
        <f>E177*F177</f>
        <v>0</v>
      </c>
      <c r="O177" s="170">
        <v>2</v>
      </c>
      <c r="AA177" s="146">
        <v>1</v>
      </c>
      <c r="AB177" s="146">
        <v>7</v>
      </c>
      <c r="AC177" s="146">
        <v>7</v>
      </c>
      <c r="AZ177" s="146">
        <v>2</v>
      </c>
      <c r="BA177" s="146">
        <f>IF(AZ177=1,G177,0)</f>
        <v>0</v>
      </c>
      <c r="BB177" s="146">
        <f>IF(AZ177=2,G177,0)</f>
        <v>0</v>
      </c>
      <c r="BC177" s="146">
        <f>IF(AZ177=3,G177,0)</f>
        <v>0</v>
      </c>
      <c r="BD177" s="146">
        <f>IF(AZ177=4,G177,0)</f>
        <v>0</v>
      </c>
      <c r="BE177" s="146">
        <f>IF(AZ177=5,G177,0)</f>
        <v>0</v>
      </c>
      <c r="CA177" s="177">
        <v>1</v>
      </c>
      <c r="CB177" s="177">
        <v>7</v>
      </c>
      <c r="CZ177" s="146">
        <v>0</v>
      </c>
    </row>
    <row r="178" spans="1:104" x14ac:dyDescent="0.2">
      <c r="A178" s="178"/>
      <c r="B178" s="181"/>
      <c r="C178" s="227" t="s">
        <v>317</v>
      </c>
      <c r="D178" s="228"/>
      <c r="E178" s="182">
        <v>64.36</v>
      </c>
      <c r="F178" s="183"/>
      <c r="G178" s="184"/>
      <c r="M178" s="180" t="s">
        <v>317</v>
      </c>
      <c r="O178" s="170"/>
    </row>
    <row r="179" spans="1:104" x14ac:dyDescent="0.2">
      <c r="A179" s="178"/>
      <c r="B179" s="181"/>
      <c r="C179" s="227" t="s">
        <v>318</v>
      </c>
      <c r="D179" s="228"/>
      <c r="E179" s="182">
        <v>59.26</v>
      </c>
      <c r="F179" s="183"/>
      <c r="G179" s="184"/>
      <c r="M179" s="180" t="s">
        <v>318</v>
      </c>
      <c r="O179" s="170"/>
    </row>
    <row r="180" spans="1:104" x14ac:dyDescent="0.2">
      <c r="A180" s="185"/>
      <c r="B180" s="186" t="s">
        <v>74</v>
      </c>
      <c r="C180" s="187" t="str">
        <f>CONCATENATE(B165," ",C165)</f>
        <v>784 Malby</v>
      </c>
      <c r="D180" s="188"/>
      <c r="E180" s="189"/>
      <c r="F180" s="190"/>
      <c r="G180" s="191">
        <f>SUM(G165:G179)</f>
        <v>0</v>
      </c>
      <c r="O180" s="170">
        <v>4</v>
      </c>
      <c r="BA180" s="192">
        <f>SUM(BA165:BA179)</f>
        <v>0</v>
      </c>
      <c r="BB180" s="192">
        <f>SUM(BB165:BB179)</f>
        <v>0</v>
      </c>
      <c r="BC180" s="192">
        <f>SUM(BC165:BC179)</f>
        <v>0</v>
      </c>
      <c r="BD180" s="192">
        <f>SUM(BD165:BD179)</f>
        <v>0</v>
      </c>
      <c r="BE180" s="192">
        <f>SUM(BE165:BE179)</f>
        <v>0</v>
      </c>
    </row>
    <row r="181" spans="1:104" x14ac:dyDescent="0.2">
      <c r="A181" s="163" t="s">
        <v>72</v>
      </c>
      <c r="B181" s="164" t="s">
        <v>319</v>
      </c>
      <c r="C181" s="165" t="s">
        <v>320</v>
      </c>
      <c r="D181" s="166"/>
      <c r="E181" s="167"/>
      <c r="F181" s="167"/>
      <c r="G181" s="168"/>
      <c r="H181" s="169"/>
      <c r="I181" s="169"/>
      <c r="O181" s="170">
        <v>1</v>
      </c>
    </row>
    <row r="182" spans="1:104" ht="22.5" x14ac:dyDescent="0.2">
      <c r="A182" s="171">
        <v>73</v>
      </c>
      <c r="B182" s="172" t="s">
        <v>321</v>
      </c>
      <c r="C182" s="173" t="s">
        <v>322</v>
      </c>
      <c r="D182" s="174" t="s">
        <v>323</v>
      </c>
      <c r="E182" s="175">
        <v>1</v>
      </c>
      <c r="F182" s="175">
        <v>0</v>
      </c>
      <c r="G182" s="176">
        <f>E182*F182</f>
        <v>0</v>
      </c>
      <c r="O182" s="170">
        <v>2</v>
      </c>
      <c r="AA182" s="146">
        <v>12</v>
      </c>
      <c r="AB182" s="146">
        <v>0</v>
      </c>
      <c r="AC182" s="146">
        <v>79</v>
      </c>
      <c r="AZ182" s="146">
        <v>4</v>
      </c>
      <c r="BA182" s="146">
        <f>IF(AZ182=1,G182,0)</f>
        <v>0</v>
      </c>
      <c r="BB182" s="146">
        <f>IF(AZ182=2,G182,0)</f>
        <v>0</v>
      </c>
      <c r="BC182" s="146">
        <f>IF(AZ182=3,G182,0)</f>
        <v>0</v>
      </c>
      <c r="BD182" s="146">
        <f>IF(AZ182=4,G182,0)</f>
        <v>0</v>
      </c>
      <c r="BE182" s="146">
        <f>IF(AZ182=5,G182,0)</f>
        <v>0</v>
      </c>
      <c r="CA182" s="177">
        <v>12</v>
      </c>
      <c r="CB182" s="177">
        <v>0</v>
      </c>
      <c r="CZ182" s="146">
        <v>0</v>
      </c>
    </row>
    <row r="183" spans="1:104" ht="22.5" x14ac:dyDescent="0.2">
      <c r="A183" s="171">
        <v>74</v>
      </c>
      <c r="B183" s="172" t="s">
        <v>321</v>
      </c>
      <c r="C183" s="173" t="s">
        <v>324</v>
      </c>
      <c r="D183" s="174" t="s">
        <v>323</v>
      </c>
      <c r="E183" s="175">
        <v>1</v>
      </c>
      <c r="F183" s="175">
        <v>0</v>
      </c>
      <c r="G183" s="176">
        <f>E183*F183</f>
        <v>0</v>
      </c>
      <c r="O183" s="170">
        <v>2</v>
      </c>
      <c r="AA183" s="146">
        <v>12</v>
      </c>
      <c r="AB183" s="146">
        <v>0</v>
      </c>
      <c r="AC183" s="146">
        <v>72</v>
      </c>
      <c r="AZ183" s="146">
        <v>4</v>
      </c>
      <c r="BA183" s="146">
        <f>IF(AZ183=1,G183,0)</f>
        <v>0</v>
      </c>
      <c r="BB183" s="146">
        <f>IF(AZ183=2,G183,0)</f>
        <v>0</v>
      </c>
      <c r="BC183" s="146">
        <f>IF(AZ183=3,G183,0)</f>
        <v>0</v>
      </c>
      <c r="BD183" s="146">
        <f>IF(AZ183=4,G183,0)</f>
        <v>0</v>
      </c>
      <c r="BE183" s="146">
        <f>IF(AZ183=5,G183,0)</f>
        <v>0</v>
      </c>
      <c r="CA183" s="177">
        <v>12</v>
      </c>
      <c r="CB183" s="177">
        <v>0</v>
      </c>
      <c r="CZ183" s="146">
        <v>0</v>
      </c>
    </row>
    <row r="184" spans="1:104" ht="22.5" x14ac:dyDescent="0.2">
      <c r="A184" s="171">
        <v>75</v>
      </c>
      <c r="B184" s="172" t="s">
        <v>325</v>
      </c>
      <c r="C184" s="173" t="s">
        <v>326</v>
      </c>
      <c r="D184" s="174" t="s">
        <v>323</v>
      </c>
      <c r="E184" s="175">
        <v>1</v>
      </c>
      <c r="F184" s="175">
        <v>0</v>
      </c>
      <c r="G184" s="176">
        <f>E184*F184</f>
        <v>0</v>
      </c>
      <c r="O184" s="170">
        <v>2</v>
      </c>
      <c r="AA184" s="146">
        <v>12</v>
      </c>
      <c r="AB184" s="146">
        <v>0</v>
      </c>
      <c r="AC184" s="146">
        <v>80</v>
      </c>
      <c r="AZ184" s="146">
        <v>4</v>
      </c>
      <c r="BA184" s="146">
        <f>IF(AZ184=1,G184,0)</f>
        <v>0</v>
      </c>
      <c r="BB184" s="146">
        <f>IF(AZ184=2,G184,0)</f>
        <v>0</v>
      </c>
      <c r="BC184" s="146">
        <f>IF(AZ184=3,G184,0)</f>
        <v>0</v>
      </c>
      <c r="BD184" s="146">
        <f>IF(AZ184=4,G184,0)</f>
        <v>0</v>
      </c>
      <c r="BE184" s="146">
        <f>IF(AZ184=5,G184,0)</f>
        <v>0</v>
      </c>
      <c r="CA184" s="177">
        <v>12</v>
      </c>
      <c r="CB184" s="177">
        <v>0</v>
      </c>
      <c r="CZ184" s="146">
        <v>0</v>
      </c>
    </row>
    <row r="185" spans="1:104" x14ac:dyDescent="0.2">
      <c r="A185" s="185"/>
      <c r="B185" s="186" t="s">
        <v>74</v>
      </c>
      <c r="C185" s="187" t="str">
        <f>CONCATENATE(B181," ",C181)</f>
        <v>M21 Elektromontáže</v>
      </c>
      <c r="D185" s="188"/>
      <c r="E185" s="189"/>
      <c r="F185" s="190"/>
      <c r="G185" s="191">
        <f>SUM(G181:G184)</f>
        <v>0</v>
      </c>
      <c r="O185" s="170">
        <v>4</v>
      </c>
      <c r="BA185" s="192">
        <f>SUM(BA181:BA184)</f>
        <v>0</v>
      </c>
      <c r="BB185" s="192">
        <f>SUM(BB181:BB184)</f>
        <v>0</v>
      </c>
      <c r="BC185" s="192">
        <f>SUM(BC181:BC184)</f>
        <v>0</v>
      </c>
      <c r="BD185" s="192">
        <f>SUM(BD181:BD184)</f>
        <v>0</v>
      </c>
      <c r="BE185" s="192">
        <f>SUM(BE181:BE184)</f>
        <v>0</v>
      </c>
    </row>
    <row r="186" spans="1:104" x14ac:dyDescent="0.2">
      <c r="A186" s="163" t="s">
        <v>72</v>
      </c>
      <c r="B186" s="164" t="s">
        <v>327</v>
      </c>
      <c r="C186" s="165" t="s">
        <v>328</v>
      </c>
      <c r="D186" s="166"/>
      <c r="E186" s="167"/>
      <c r="F186" s="167"/>
      <c r="G186" s="168"/>
      <c r="H186" s="169"/>
      <c r="I186" s="169"/>
      <c r="O186" s="170">
        <v>1</v>
      </c>
    </row>
    <row r="187" spans="1:104" x14ac:dyDescent="0.2">
      <c r="A187" s="171">
        <v>76</v>
      </c>
      <c r="B187" s="172" t="s">
        <v>329</v>
      </c>
      <c r="C187" s="173" t="s">
        <v>330</v>
      </c>
      <c r="D187" s="174" t="s">
        <v>323</v>
      </c>
      <c r="E187" s="175">
        <v>1</v>
      </c>
      <c r="F187" s="175">
        <v>0</v>
      </c>
      <c r="G187" s="176">
        <f>E187*F187</f>
        <v>0</v>
      </c>
      <c r="O187" s="170">
        <v>2</v>
      </c>
      <c r="AA187" s="146">
        <v>12</v>
      </c>
      <c r="AB187" s="146">
        <v>0</v>
      </c>
      <c r="AC187" s="146">
        <v>78</v>
      </c>
      <c r="AZ187" s="146">
        <v>4</v>
      </c>
      <c r="BA187" s="146">
        <f>IF(AZ187=1,G187,0)</f>
        <v>0</v>
      </c>
      <c r="BB187" s="146">
        <f>IF(AZ187=2,G187,0)</f>
        <v>0</v>
      </c>
      <c r="BC187" s="146">
        <f>IF(AZ187=3,G187,0)</f>
        <v>0</v>
      </c>
      <c r="BD187" s="146">
        <f>IF(AZ187=4,G187,0)</f>
        <v>0</v>
      </c>
      <c r="BE187" s="146">
        <f>IF(AZ187=5,G187,0)</f>
        <v>0</v>
      </c>
      <c r="CA187" s="177">
        <v>12</v>
      </c>
      <c r="CB187" s="177">
        <v>0</v>
      </c>
      <c r="CZ187" s="146">
        <v>0</v>
      </c>
    </row>
    <row r="188" spans="1:104" x14ac:dyDescent="0.2">
      <c r="A188" s="185"/>
      <c r="B188" s="186" t="s">
        <v>74</v>
      </c>
      <c r="C188" s="187" t="str">
        <f>CONCATENATE(B186," ",C186)</f>
        <v>M24 Montáže vzduchotechnických zařízení</v>
      </c>
      <c r="D188" s="188"/>
      <c r="E188" s="189"/>
      <c r="F188" s="190"/>
      <c r="G188" s="191">
        <f>SUM(G186:G187)</f>
        <v>0</v>
      </c>
      <c r="O188" s="170">
        <v>4</v>
      </c>
      <c r="BA188" s="192">
        <f>SUM(BA186:BA187)</f>
        <v>0</v>
      </c>
      <c r="BB188" s="192">
        <f>SUM(BB186:BB187)</f>
        <v>0</v>
      </c>
      <c r="BC188" s="192">
        <f>SUM(BC186:BC187)</f>
        <v>0</v>
      </c>
      <c r="BD188" s="192">
        <f>SUM(BD186:BD187)</f>
        <v>0</v>
      </c>
      <c r="BE188" s="192">
        <f>SUM(BE186:BE187)</f>
        <v>0</v>
      </c>
    </row>
    <row r="189" spans="1:104" x14ac:dyDescent="0.2">
      <c r="A189" s="163" t="s">
        <v>72</v>
      </c>
      <c r="B189" s="164" t="s">
        <v>331</v>
      </c>
      <c r="C189" s="165" t="s">
        <v>332</v>
      </c>
      <c r="D189" s="166"/>
      <c r="E189" s="167"/>
      <c r="F189" s="167"/>
      <c r="G189" s="168"/>
      <c r="H189" s="169"/>
      <c r="I189" s="169"/>
      <c r="O189" s="170">
        <v>1</v>
      </c>
    </row>
    <row r="190" spans="1:104" x14ac:dyDescent="0.2">
      <c r="A190" s="171">
        <v>77</v>
      </c>
      <c r="B190" s="172" t="s">
        <v>333</v>
      </c>
      <c r="C190" s="173" t="s">
        <v>334</v>
      </c>
      <c r="D190" s="174" t="s">
        <v>103</v>
      </c>
      <c r="E190" s="175">
        <v>6.7417689999999997</v>
      </c>
      <c r="F190" s="175">
        <v>0</v>
      </c>
      <c r="G190" s="176">
        <f t="shared" ref="G190:G195" si="0">E190*F190</f>
        <v>0</v>
      </c>
      <c r="O190" s="170">
        <v>2</v>
      </c>
      <c r="AA190" s="146">
        <v>8</v>
      </c>
      <c r="AB190" s="146">
        <v>0</v>
      </c>
      <c r="AC190" s="146">
        <v>3</v>
      </c>
      <c r="AZ190" s="146">
        <v>1</v>
      </c>
      <c r="BA190" s="146">
        <f t="shared" ref="BA190:BA195" si="1">IF(AZ190=1,G190,0)</f>
        <v>0</v>
      </c>
      <c r="BB190" s="146">
        <f t="shared" ref="BB190:BB195" si="2">IF(AZ190=2,G190,0)</f>
        <v>0</v>
      </c>
      <c r="BC190" s="146">
        <f t="shared" ref="BC190:BC195" si="3">IF(AZ190=3,G190,0)</f>
        <v>0</v>
      </c>
      <c r="BD190" s="146">
        <f t="shared" ref="BD190:BD195" si="4">IF(AZ190=4,G190,0)</f>
        <v>0</v>
      </c>
      <c r="BE190" s="146">
        <f t="shared" ref="BE190:BE195" si="5">IF(AZ190=5,G190,0)</f>
        <v>0</v>
      </c>
      <c r="CA190" s="177">
        <v>8</v>
      </c>
      <c r="CB190" s="177">
        <v>0</v>
      </c>
      <c r="CZ190" s="146">
        <v>0</v>
      </c>
    </row>
    <row r="191" spans="1:104" x14ac:dyDescent="0.2">
      <c r="A191" s="171">
        <v>78</v>
      </c>
      <c r="B191" s="172" t="s">
        <v>335</v>
      </c>
      <c r="C191" s="173" t="s">
        <v>336</v>
      </c>
      <c r="D191" s="174" t="s">
        <v>103</v>
      </c>
      <c r="E191" s="175">
        <v>6.7417689999999997</v>
      </c>
      <c r="F191" s="175">
        <v>0</v>
      </c>
      <c r="G191" s="176">
        <f t="shared" si="0"/>
        <v>0</v>
      </c>
      <c r="O191" s="170">
        <v>2</v>
      </c>
      <c r="AA191" s="146">
        <v>8</v>
      </c>
      <c r="AB191" s="146">
        <v>0</v>
      </c>
      <c r="AC191" s="146">
        <v>3</v>
      </c>
      <c r="AZ191" s="146">
        <v>1</v>
      </c>
      <c r="BA191" s="146">
        <f t="shared" si="1"/>
        <v>0</v>
      </c>
      <c r="BB191" s="146">
        <f t="shared" si="2"/>
        <v>0</v>
      </c>
      <c r="BC191" s="146">
        <f t="shared" si="3"/>
        <v>0</v>
      </c>
      <c r="BD191" s="146">
        <f t="shared" si="4"/>
        <v>0</v>
      </c>
      <c r="BE191" s="146">
        <f t="shared" si="5"/>
        <v>0</v>
      </c>
      <c r="CA191" s="177">
        <v>8</v>
      </c>
      <c r="CB191" s="177">
        <v>0</v>
      </c>
      <c r="CZ191" s="146">
        <v>0</v>
      </c>
    </row>
    <row r="192" spans="1:104" x14ac:dyDescent="0.2">
      <c r="A192" s="171">
        <v>79</v>
      </c>
      <c r="B192" s="172" t="s">
        <v>337</v>
      </c>
      <c r="C192" s="173" t="s">
        <v>338</v>
      </c>
      <c r="D192" s="174" t="s">
        <v>103</v>
      </c>
      <c r="E192" s="175">
        <v>94.384765999999999</v>
      </c>
      <c r="F192" s="175">
        <v>0</v>
      </c>
      <c r="G192" s="176">
        <f t="shared" si="0"/>
        <v>0</v>
      </c>
      <c r="O192" s="170">
        <v>2</v>
      </c>
      <c r="AA192" s="146">
        <v>8</v>
      </c>
      <c r="AB192" s="146">
        <v>0</v>
      </c>
      <c r="AC192" s="146">
        <v>3</v>
      </c>
      <c r="AZ192" s="146">
        <v>1</v>
      </c>
      <c r="BA192" s="146">
        <f t="shared" si="1"/>
        <v>0</v>
      </c>
      <c r="BB192" s="146">
        <f t="shared" si="2"/>
        <v>0</v>
      </c>
      <c r="BC192" s="146">
        <f t="shared" si="3"/>
        <v>0</v>
      </c>
      <c r="BD192" s="146">
        <f t="shared" si="4"/>
        <v>0</v>
      </c>
      <c r="BE192" s="146">
        <f t="shared" si="5"/>
        <v>0</v>
      </c>
      <c r="CA192" s="177">
        <v>8</v>
      </c>
      <c r="CB192" s="177">
        <v>0</v>
      </c>
      <c r="CZ192" s="146">
        <v>0</v>
      </c>
    </row>
    <row r="193" spans="1:104" x14ac:dyDescent="0.2">
      <c r="A193" s="171">
        <v>80</v>
      </c>
      <c r="B193" s="172" t="s">
        <v>339</v>
      </c>
      <c r="C193" s="173" t="s">
        <v>340</v>
      </c>
      <c r="D193" s="174" t="s">
        <v>103</v>
      </c>
      <c r="E193" s="175">
        <v>6.7417689999999997</v>
      </c>
      <c r="F193" s="175">
        <v>0</v>
      </c>
      <c r="G193" s="176">
        <f t="shared" si="0"/>
        <v>0</v>
      </c>
      <c r="O193" s="170">
        <v>2</v>
      </c>
      <c r="AA193" s="146">
        <v>8</v>
      </c>
      <c r="AB193" s="146">
        <v>0</v>
      </c>
      <c r="AC193" s="146">
        <v>3</v>
      </c>
      <c r="AZ193" s="146">
        <v>1</v>
      </c>
      <c r="BA193" s="146">
        <f t="shared" si="1"/>
        <v>0</v>
      </c>
      <c r="BB193" s="146">
        <f t="shared" si="2"/>
        <v>0</v>
      </c>
      <c r="BC193" s="146">
        <f t="shared" si="3"/>
        <v>0</v>
      </c>
      <c r="BD193" s="146">
        <f t="shared" si="4"/>
        <v>0</v>
      </c>
      <c r="BE193" s="146">
        <f t="shared" si="5"/>
        <v>0</v>
      </c>
      <c r="CA193" s="177">
        <v>8</v>
      </c>
      <c r="CB193" s="177">
        <v>0</v>
      </c>
      <c r="CZ193" s="146">
        <v>0</v>
      </c>
    </row>
    <row r="194" spans="1:104" x14ac:dyDescent="0.2">
      <c r="A194" s="171">
        <v>81</v>
      </c>
      <c r="B194" s="172" t="s">
        <v>341</v>
      </c>
      <c r="C194" s="173" t="s">
        <v>342</v>
      </c>
      <c r="D194" s="174" t="s">
        <v>103</v>
      </c>
      <c r="E194" s="175">
        <v>6.7417689999999997</v>
      </c>
      <c r="F194" s="175">
        <v>0</v>
      </c>
      <c r="G194" s="176">
        <f t="shared" si="0"/>
        <v>0</v>
      </c>
      <c r="O194" s="170">
        <v>2</v>
      </c>
      <c r="AA194" s="146">
        <v>8</v>
      </c>
      <c r="AB194" s="146">
        <v>0</v>
      </c>
      <c r="AC194" s="146">
        <v>3</v>
      </c>
      <c r="AZ194" s="146">
        <v>1</v>
      </c>
      <c r="BA194" s="146">
        <f t="shared" si="1"/>
        <v>0</v>
      </c>
      <c r="BB194" s="146">
        <f t="shared" si="2"/>
        <v>0</v>
      </c>
      <c r="BC194" s="146">
        <f t="shared" si="3"/>
        <v>0</v>
      </c>
      <c r="BD194" s="146">
        <f t="shared" si="4"/>
        <v>0</v>
      </c>
      <c r="BE194" s="146">
        <f t="shared" si="5"/>
        <v>0</v>
      </c>
      <c r="CA194" s="177">
        <v>8</v>
      </c>
      <c r="CB194" s="177">
        <v>0</v>
      </c>
      <c r="CZ194" s="146">
        <v>0</v>
      </c>
    </row>
    <row r="195" spans="1:104" x14ac:dyDescent="0.2">
      <c r="A195" s="171">
        <v>82</v>
      </c>
      <c r="B195" s="172" t="s">
        <v>343</v>
      </c>
      <c r="C195" s="173" t="s">
        <v>344</v>
      </c>
      <c r="D195" s="174" t="s">
        <v>103</v>
      </c>
      <c r="E195" s="175">
        <v>6.7417689999999997</v>
      </c>
      <c r="F195" s="175">
        <v>0</v>
      </c>
      <c r="G195" s="176">
        <f t="shared" si="0"/>
        <v>0</v>
      </c>
      <c r="O195" s="170">
        <v>2</v>
      </c>
      <c r="AA195" s="146">
        <v>8</v>
      </c>
      <c r="AB195" s="146">
        <v>0</v>
      </c>
      <c r="AC195" s="146">
        <v>3</v>
      </c>
      <c r="AZ195" s="146">
        <v>1</v>
      </c>
      <c r="BA195" s="146">
        <f t="shared" si="1"/>
        <v>0</v>
      </c>
      <c r="BB195" s="146">
        <f t="shared" si="2"/>
        <v>0</v>
      </c>
      <c r="BC195" s="146">
        <f t="shared" si="3"/>
        <v>0</v>
      </c>
      <c r="BD195" s="146">
        <f t="shared" si="4"/>
        <v>0</v>
      </c>
      <c r="BE195" s="146">
        <f t="shared" si="5"/>
        <v>0</v>
      </c>
      <c r="CA195" s="177">
        <v>8</v>
      </c>
      <c r="CB195" s="177">
        <v>0</v>
      </c>
      <c r="CZ195" s="146">
        <v>0</v>
      </c>
    </row>
    <row r="196" spans="1:104" x14ac:dyDescent="0.2">
      <c r="A196" s="185"/>
      <c r="B196" s="186" t="s">
        <v>74</v>
      </c>
      <c r="C196" s="187" t="str">
        <f>CONCATENATE(B189," ",C189)</f>
        <v>D96 Přesuny suti a vybouraných hmot</v>
      </c>
      <c r="D196" s="188"/>
      <c r="E196" s="189"/>
      <c r="F196" s="190"/>
      <c r="G196" s="191">
        <f>SUM(G189:G195)</f>
        <v>0</v>
      </c>
      <c r="O196" s="170">
        <v>4</v>
      </c>
      <c r="BA196" s="192">
        <f>SUM(BA189:BA195)</f>
        <v>0</v>
      </c>
      <c r="BB196" s="192">
        <f>SUM(BB189:BB195)</f>
        <v>0</v>
      </c>
      <c r="BC196" s="192">
        <f>SUM(BC189:BC195)</f>
        <v>0</v>
      </c>
      <c r="BD196" s="192">
        <f>SUM(BD189:BD195)</f>
        <v>0</v>
      </c>
      <c r="BE196" s="192">
        <f>SUM(BE189:BE195)</f>
        <v>0</v>
      </c>
    </row>
    <row r="197" spans="1:104" x14ac:dyDescent="0.2">
      <c r="E197" s="146"/>
    </row>
    <row r="198" spans="1:104" x14ac:dyDescent="0.2">
      <c r="E198" s="146"/>
    </row>
    <row r="199" spans="1:104" x14ac:dyDescent="0.2">
      <c r="E199" s="146"/>
    </row>
    <row r="200" spans="1:104" x14ac:dyDescent="0.2">
      <c r="E200" s="146"/>
    </row>
    <row r="201" spans="1:104" x14ac:dyDescent="0.2">
      <c r="E201" s="146"/>
    </row>
    <row r="202" spans="1:104" x14ac:dyDescent="0.2">
      <c r="E202" s="146"/>
    </row>
    <row r="203" spans="1:104" x14ac:dyDescent="0.2">
      <c r="E203" s="146"/>
    </row>
    <row r="204" spans="1:104" x14ac:dyDescent="0.2">
      <c r="E204" s="146"/>
    </row>
    <row r="205" spans="1:104" x14ac:dyDescent="0.2">
      <c r="E205" s="146"/>
    </row>
    <row r="206" spans="1:104" x14ac:dyDescent="0.2">
      <c r="E206" s="146"/>
    </row>
    <row r="207" spans="1:104" x14ac:dyDescent="0.2">
      <c r="E207" s="146"/>
    </row>
    <row r="208" spans="1:104" x14ac:dyDescent="0.2">
      <c r="E208" s="146"/>
    </row>
    <row r="209" spans="1:7" x14ac:dyDescent="0.2">
      <c r="E209" s="146"/>
    </row>
    <row r="210" spans="1:7" x14ac:dyDescent="0.2">
      <c r="E210" s="146"/>
    </row>
    <row r="211" spans="1:7" x14ac:dyDescent="0.2">
      <c r="E211" s="146"/>
    </row>
    <row r="212" spans="1:7" x14ac:dyDescent="0.2">
      <c r="E212" s="146"/>
    </row>
    <row r="213" spans="1:7" x14ac:dyDescent="0.2">
      <c r="E213" s="146"/>
    </row>
    <row r="214" spans="1:7" x14ac:dyDescent="0.2">
      <c r="E214" s="146"/>
    </row>
    <row r="215" spans="1:7" x14ac:dyDescent="0.2">
      <c r="E215" s="146"/>
    </row>
    <row r="216" spans="1:7" x14ac:dyDescent="0.2">
      <c r="E216" s="146"/>
    </row>
    <row r="217" spans="1:7" x14ac:dyDescent="0.2">
      <c r="E217" s="146"/>
    </row>
    <row r="218" spans="1:7" x14ac:dyDescent="0.2">
      <c r="E218" s="146"/>
    </row>
    <row r="219" spans="1:7" x14ac:dyDescent="0.2">
      <c r="E219" s="146"/>
    </row>
    <row r="220" spans="1:7" x14ac:dyDescent="0.2">
      <c r="A220" s="193"/>
      <c r="B220" s="193"/>
      <c r="C220" s="193"/>
      <c r="D220" s="193"/>
      <c r="E220" s="193"/>
      <c r="F220" s="193"/>
      <c r="G220" s="193"/>
    </row>
    <row r="221" spans="1:7" x14ac:dyDescent="0.2">
      <c r="A221" s="193"/>
      <c r="B221" s="193"/>
      <c r="C221" s="193"/>
      <c r="D221" s="193"/>
      <c r="E221" s="193"/>
      <c r="F221" s="193"/>
      <c r="G221" s="193"/>
    </row>
    <row r="222" spans="1:7" x14ac:dyDescent="0.2">
      <c r="A222" s="193"/>
      <c r="B222" s="193"/>
      <c r="C222" s="193"/>
      <c r="D222" s="193"/>
      <c r="E222" s="193"/>
      <c r="F222" s="193"/>
      <c r="G222" s="193"/>
    </row>
    <row r="223" spans="1:7" x14ac:dyDescent="0.2">
      <c r="A223" s="193"/>
      <c r="B223" s="193"/>
      <c r="C223" s="193"/>
      <c r="D223" s="193"/>
      <c r="E223" s="193"/>
      <c r="F223" s="193"/>
      <c r="G223" s="193"/>
    </row>
    <row r="224" spans="1:7" x14ac:dyDescent="0.2">
      <c r="E224" s="146"/>
    </row>
    <row r="225" spans="5:5" x14ac:dyDescent="0.2">
      <c r="E225" s="146"/>
    </row>
    <row r="226" spans="5:5" x14ac:dyDescent="0.2">
      <c r="E226" s="146"/>
    </row>
    <row r="227" spans="5:5" x14ac:dyDescent="0.2">
      <c r="E227" s="146"/>
    </row>
    <row r="228" spans="5:5" x14ac:dyDescent="0.2">
      <c r="E228" s="146"/>
    </row>
    <row r="229" spans="5:5" x14ac:dyDescent="0.2">
      <c r="E229" s="146"/>
    </row>
    <row r="230" spans="5:5" x14ac:dyDescent="0.2">
      <c r="E230" s="146"/>
    </row>
    <row r="231" spans="5:5" x14ac:dyDescent="0.2">
      <c r="E231" s="146"/>
    </row>
    <row r="232" spans="5:5" x14ac:dyDescent="0.2">
      <c r="E232" s="146"/>
    </row>
    <row r="233" spans="5:5" x14ac:dyDescent="0.2">
      <c r="E233" s="146"/>
    </row>
    <row r="234" spans="5:5" x14ac:dyDescent="0.2">
      <c r="E234" s="146"/>
    </row>
    <row r="235" spans="5:5" x14ac:dyDescent="0.2">
      <c r="E235" s="146"/>
    </row>
    <row r="236" spans="5:5" x14ac:dyDescent="0.2">
      <c r="E236" s="146"/>
    </row>
    <row r="237" spans="5:5" x14ac:dyDescent="0.2">
      <c r="E237" s="146"/>
    </row>
    <row r="238" spans="5:5" x14ac:dyDescent="0.2">
      <c r="E238" s="146"/>
    </row>
    <row r="239" spans="5:5" x14ac:dyDescent="0.2">
      <c r="E239" s="146"/>
    </row>
    <row r="240" spans="5:5" x14ac:dyDescent="0.2">
      <c r="E240" s="146"/>
    </row>
    <row r="241" spans="1:7" x14ac:dyDescent="0.2">
      <c r="E241" s="146"/>
    </row>
    <row r="242" spans="1:7" x14ac:dyDescent="0.2">
      <c r="E242" s="146"/>
    </row>
    <row r="243" spans="1:7" x14ac:dyDescent="0.2">
      <c r="E243" s="146"/>
    </row>
    <row r="244" spans="1:7" x14ac:dyDescent="0.2">
      <c r="E244" s="146"/>
    </row>
    <row r="245" spans="1:7" x14ac:dyDescent="0.2">
      <c r="E245" s="146"/>
    </row>
    <row r="246" spans="1:7" x14ac:dyDescent="0.2">
      <c r="E246" s="146"/>
    </row>
    <row r="247" spans="1:7" x14ac:dyDescent="0.2">
      <c r="E247" s="146"/>
    </row>
    <row r="248" spans="1:7" x14ac:dyDescent="0.2">
      <c r="E248" s="146"/>
    </row>
    <row r="249" spans="1:7" x14ac:dyDescent="0.2">
      <c r="E249" s="146"/>
    </row>
    <row r="250" spans="1:7" x14ac:dyDescent="0.2">
      <c r="E250" s="146"/>
    </row>
    <row r="251" spans="1:7" x14ac:dyDescent="0.2">
      <c r="E251" s="146"/>
    </row>
    <row r="252" spans="1:7" x14ac:dyDescent="0.2">
      <c r="E252" s="146"/>
    </row>
    <row r="253" spans="1:7" x14ac:dyDescent="0.2">
      <c r="E253" s="146"/>
    </row>
    <row r="254" spans="1:7" x14ac:dyDescent="0.2">
      <c r="E254" s="146"/>
    </row>
    <row r="255" spans="1:7" x14ac:dyDescent="0.2">
      <c r="A255" s="194"/>
      <c r="B255" s="194"/>
    </row>
    <row r="256" spans="1:7" x14ac:dyDescent="0.2">
      <c r="A256" s="193"/>
      <c r="B256" s="193"/>
      <c r="C256" s="196"/>
      <c r="D256" s="196"/>
      <c r="E256" s="197"/>
      <c r="F256" s="196"/>
      <c r="G256" s="198"/>
    </row>
    <row r="257" spans="1:7" x14ac:dyDescent="0.2">
      <c r="A257" s="199"/>
      <c r="B257" s="199"/>
      <c r="C257" s="193"/>
      <c r="D257" s="193"/>
      <c r="E257" s="200"/>
      <c r="F257" s="193"/>
      <c r="G257" s="193"/>
    </row>
    <row r="258" spans="1:7" x14ac:dyDescent="0.2">
      <c r="A258" s="193"/>
      <c r="B258" s="193"/>
      <c r="C258" s="193"/>
      <c r="D258" s="193"/>
      <c r="E258" s="200"/>
      <c r="F258" s="193"/>
      <c r="G258" s="193"/>
    </row>
    <row r="259" spans="1:7" x14ac:dyDescent="0.2">
      <c r="A259" s="193"/>
      <c r="B259" s="193"/>
      <c r="C259" s="193"/>
      <c r="D259" s="193"/>
      <c r="E259" s="200"/>
      <c r="F259" s="193"/>
      <c r="G259" s="193"/>
    </row>
    <row r="260" spans="1:7" x14ac:dyDescent="0.2">
      <c r="A260" s="193"/>
      <c r="B260" s="193"/>
      <c r="C260" s="193"/>
      <c r="D260" s="193"/>
      <c r="E260" s="200"/>
      <c r="F260" s="193"/>
      <c r="G260" s="193"/>
    </row>
    <row r="261" spans="1:7" x14ac:dyDescent="0.2">
      <c r="A261" s="193"/>
      <c r="B261" s="193"/>
      <c r="C261" s="193"/>
      <c r="D261" s="193"/>
      <c r="E261" s="200"/>
      <c r="F261" s="193"/>
      <c r="G261" s="193"/>
    </row>
    <row r="262" spans="1:7" x14ac:dyDescent="0.2">
      <c r="A262" s="193"/>
      <c r="B262" s="193"/>
      <c r="C262" s="193"/>
      <c r="D262" s="193"/>
      <c r="E262" s="200"/>
      <c r="F262" s="193"/>
      <c r="G262" s="193"/>
    </row>
    <row r="263" spans="1:7" x14ac:dyDescent="0.2">
      <c r="A263" s="193"/>
      <c r="B263" s="193"/>
      <c r="C263" s="193"/>
      <c r="D263" s="193"/>
      <c r="E263" s="200"/>
      <c r="F263" s="193"/>
      <c r="G263" s="193"/>
    </row>
    <row r="264" spans="1:7" x14ac:dyDescent="0.2">
      <c r="A264" s="193"/>
      <c r="B264" s="193"/>
      <c r="C264" s="193"/>
      <c r="D264" s="193"/>
      <c r="E264" s="200"/>
      <c r="F264" s="193"/>
      <c r="G264" s="193"/>
    </row>
    <row r="265" spans="1:7" x14ac:dyDescent="0.2">
      <c r="A265" s="193"/>
      <c r="B265" s="193"/>
      <c r="C265" s="193"/>
      <c r="D265" s="193"/>
      <c r="E265" s="200"/>
      <c r="F265" s="193"/>
      <c r="G265" s="193"/>
    </row>
    <row r="266" spans="1:7" x14ac:dyDescent="0.2">
      <c r="A266" s="193"/>
      <c r="B266" s="193"/>
      <c r="C266" s="193"/>
      <c r="D266" s="193"/>
      <c r="E266" s="200"/>
      <c r="F266" s="193"/>
      <c r="G266" s="193"/>
    </row>
    <row r="267" spans="1:7" x14ac:dyDescent="0.2">
      <c r="A267" s="193"/>
      <c r="B267" s="193"/>
      <c r="C267" s="193"/>
      <c r="D267" s="193"/>
      <c r="E267" s="200"/>
      <c r="F267" s="193"/>
      <c r="G267" s="193"/>
    </row>
    <row r="268" spans="1:7" x14ac:dyDescent="0.2">
      <c r="A268" s="193"/>
      <c r="B268" s="193"/>
      <c r="C268" s="193"/>
      <c r="D268" s="193"/>
      <c r="E268" s="200"/>
      <c r="F268" s="193"/>
      <c r="G268" s="193"/>
    </row>
    <row r="269" spans="1:7" x14ac:dyDescent="0.2">
      <c r="A269" s="193"/>
      <c r="B269" s="193"/>
      <c r="C269" s="193"/>
      <c r="D269" s="193"/>
      <c r="E269" s="200"/>
      <c r="F269" s="193"/>
      <c r="G269" s="193"/>
    </row>
  </sheetData>
  <mergeCells count="74">
    <mergeCell ref="C10:D10"/>
    <mergeCell ref="C12:G12"/>
    <mergeCell ref="C13:D13"/>
    <mergeCell ref="A1:G1"/>
    <mergeCell ref="A3:B3"/>
    <mergeCell ref="A4:B4"/>
    <mergeCell ref="E4:G4"/>
    <mergeCell ref="C9:D9"/>
    <mergeCell ref="C36:D36"/>
    <mergeCell ref="C37:D37"/>
    <mergeCell ref="C38:D38"/>
    <mergeCell ref="C15:G15"/>
    <mergeCell ref="C16:G16"/>
    <mergeCell ref="C17:D17"/>
    <mergeCell ref="C19:D19"/>
    <mergeCell ref="C21:D21"/>
    <mergeCell ref="C26:D26"/>
    <mergeCell ref="C28:D28"/>
    <mergeCell ref="C30:D30"/>
    <mergeCell ref="C33:D33"/>
    <mergeCell ref="C34:D34"/>
    <mergeCell ref="C77:D77"/>
    <mergeCell ref="C54:G54"/>
    <mergeCell ref="C61:D61"/>
    <mergeCell ref="C42:D42"/>
    <mergeCell ref="C44:D44"/>
    <mergeCell ref="C46:D46"/>
    <mergeCell ref="C47:D47"/>
    <mergeCell ref="C49:D49"/>
    <mergeCell ref="C50:D50"/>
    <mergeCell ref="C65:D65"/>
    <mergeCell ref="C69:D69"/>
    <mergeCell ref="C71:D71"/>
    <mergeCell ref="C73:D73"/>
    <mergeCell ref="C75:D75"/>
    <mergeCell ref="C92:D92"/>
    <mergeCell ref="C93:D93"/>
    <mergeCell ref="C95:D95"/>
    <mergeCell ref="C79:D79"/>
    <mergeCell ref="C82:D82"/>
    <mergeCell ref="C84:D84"/>
    <mergeCell ref="C86:D86"/>
    <mergeCell ref="C88:D88"/>
    <mergeCell ref="C119:G119"/>
    <mergeCell ref="C120:D120"/>
    <mergeCell ref="C122:D122"/>
    <mergeCell ref="C104:D104"/>
    <mergeCell ref="C106:D106"/>
    <mergeCell ref="C108:D108"/>
    <mergeCell ref="C109:D109"/>
    <mergeCell ref="C111:D111"/>
    <mergeCell ref="C113:D113"/>
    <mergeCell ref="C155:D155"/>
    <mergeCell ref="C157:D157"/>
    <mergeCell ref="C158:D158"/>
    <mergeCell ref="C130:G130"/>
    <mergeCell ref="C132:G132"/>
    <mergeCell ref="C138:G138"/>
    <mergeCell ref="C139:D139"/>
    <mergeCell ref="C148:D148"/>
    <mergeCell ref="C149:D149"/>
    <mergeCell ref="C150:D150"/>
    <mergeCell ref="C152:D152"/>
    <mergeCell ref="C154:D154"/>
    <mergeCell ref="C174:D174"/>
    <mergeCell ref="C175:D175"/>
    <mergeCell ref="C178:D178"/>
    <mergeCell ref="C179:D179"/>
    <mergeCell ref="C163:D163"/>
    <mergeCell ref="C167:D167"/>
    <mergeCell ref="C168:D168"/>
    <mergeCell ref="C169:D169"/>
    <mergeCell ref="C171:D171"/>
    <mergeCell ref="C173:D173"/>
  </mergeCells>
  <printOptions gridLinesSet="0"/>
  <pageMargins left="0.59055118110236227" right="0.39370078740157483" top="0.59055118110236227" bottom="0.98425196850393704" header="0.19685039370078741" footer="0.51181102362204722"/>
  <pageSetup paperSize="9" orientation="portrait" horizontalDpi="300" r:id="rId1"/>
  <headerFooter alignWithMargins="0">
    <oddFooter>&amp;L&amp;9Zpracováno programem &amp;"Arial CE,Tučné"BUILDpower,  © RTS, a.s.&amp;R&amp;"Arial,Obyčejné"Strana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37</vt:i4>
      </vt:variant>
    </vt:vector>
  </HeadingPairs>
  <TitlesOfParts>
    <vt:vector size="40" baseType="lpstr">
      <vt:lpstr>Krycí list</vt:lpstr>
      <vt:lpstr>Rekapitulace</vt:lpstr>
      <vt:lpstr>Položky</vt:lpstr>
      <vt:lpstr>cisloobjektu</vt:lpstr>
      <vt:lpstr>cislostavby</vt:lpstr>
      <vt:lpstr>Datum</vt:lpstr>
      <vt:lpstr>Dil</vt:lpstr>
      <vt:lpstr>Dodavka</vt:lpstr>
      <vt:lpstr>HSV</vt:lpstr>
      <vt:lpstr>HZS</vt:lpstr>
      <vt:lpstr>JKSO</vt:lpstr>
      <vt:lpstr>MJ</vt:lpstr>
      <vt:lpstr>Mont</vt:lpstr>
      <vt:lpstr>NazevDilu</vt:lpstr>
      <vt:lpstr>nazevobjektu</vt:lpstr>
      <vt:lpstr>nazevstavby</vt:lpstr>
      <vt:lpstr>Položky!Názvy_tisku</vt:lpstr>
      <vt:lpstr>Rekapitulace!Názvy_tisku</vt:lpstr>
      <vt:lpstr>Objednatel</vt:lpstr>
      <vt:lpstr>'Krycí list'!Oblast_tisku</vt:lpstr>
      <vt:lpstr>Položky!Oblast_tisku</vt:lpstr>
      <vt:lpstr>Rekapitulace!Oblast_tisku</vt:lpstr>
      <vt:lpstr>PocetMJ</vt:lpstr>
      <vt:lpstr>Poznamka</vt:lpstr>
      <vt:lpstr>Projektant</vt:lpstr>
      <vt:lpstr>PSV</vt:lpstr>
      <vt:lpstr>SazbaDPH1</vt:lpstr>
      <vt:lpstr>SazbaDPH2</vt:lpstr>
      <vt:lpstr>SloupecCC</vt:lpstr>
      <vt:lpstr>SloupecCisloPol</vt:lpstr>
      <vt:lpstr>SloupecJC</vt:lpstr>
      <vt:lpstr>SloupecMJ</vt:lpstr>
      <vt:lpstr>SloupecMnozstvi</vt:lpstr>
      <vt:lpstr>SloupecNazPol</vt:lpstr>
      <vt:lpstr>SloupecPC</vt:lpstr>
      <vt:lpstr>VRN</vt:lpstr>
      <vt:lpstr>Zakazka</vt:lpstr>
      <vt:lpstr>Zaklad22</vt:lpstr>
      <vt:lpstr>Zaklad5</vt:lpstr>
      <vt:lpstr>Zhotovitel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dc:creator>
  <cp:lastModifiedBy>Benešová Klára Ing</cp:lastModifiedBy>
  <dcterms:created xsi:type="dcterms:W3CDTF">2017-12-19T09:32:26Z</dcterms:created>
  <dcterms:modified xsi:type="dcterms:W3CDTF">2018-01-04T11:44:08Z</dcterms:modified>
</cp:coreProperties>
</file>